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75" yWindow="65131" windowWidth="11025" windowHeight="9585" firstSheet="4" activeTab="14"/>
  </bookViews>
  <sheets>
    <sheet name="Biểu 46" sheetId="1" r:id="rId1"/>
    <sheet name="Biểu 47" sheetId="2" r:id="rId2"/>
    <sheet name="Biểu 48" sheetId="3" r:id="rId3"/>
    <sheet name="Biểu 49" sheetId="4" r:id="rId4"/>
    <sheet name="Biểu 50" sheetId="5" r:id="rId5"/>
    <sheet name="Biểu 51" sheetId="6" r:id="rId6"/>
    <sheet name="Biểu 52" sheetId="7" r:id="rId7"/>
    <sheet name="Biểu 53" sheetId="8" r:id="rId8"/>
    <sheet name="Biểu 54" sheetId="9" r:id="rId9"/>
    <sheet name="Biểu 55" sheetId="10" r:id="rId10"/>
    <sheet name="Biểu 56" sheetId="11" r:id="rId11"/>
    <sheet name="Biểu 57" sheetId="12" r:id="rId12"/>
    <sheet name="Biểu 58" sheetId="13" r:id="rId13"/>
    <sheet name="Quỹ ngoài" sheetId="14" r:id="rId14"/>
    <sheet name="KH vay trả nợ" sheetId="15" r:id="rId15"/>
  </sheets>
  <externalReferences>
    <externalReference r:id="rId18"/>
    <externalReference r:id="rId19"/>
    <externalReference r:id="rId20"/>
  </externalReferences>
  <definedNames>
    <definedName name="_xlnm.Print_Titles" localSheetId="2">'Biểu 48'!$6:$8</definedName>
    <definedName name="_xlnm.Print_Titles" localSheetId="3">'Biểu 49'!$6:$8</definedName>
    <definedName name="_xlnm.Print_Titles" localSheetId="5">'Biểu 51'!$6:$8</definedName>
    <definedName name="_xlnm.Print_Titles" localSheetId="6">'Biểu 52'!$6:$8</definedName>
    <definedName name="_xlnm.Print_Titles" localSheetId="7">'Biểu 53'!$6:$10</definedName>
    <definedName name="_xlnm.Print_Titles" localSheetId="8">'Biểu 54'!$6:$9</definedName>
    <definedName name="_xlnm.Print_Titles" localSheetId="12">'Biểu 58'!$4:$8</definedName>
    <definedName name="_xlnm.Print_Titles" localSheetId="14">'KH vay trả nợ'!$5:$5</definedName>
  </definedNames>
  <calcPr fullCalcOnLoad="1"/>
</workbook>
</file>

<file path=xl/sharedStrings.xml><?xml version="1.0" encoding="utf-8"?>
<sst xmlns="http://schemas.openxmlformats.org/spreadsheetml/2006/main" count="1254" uniqueCount="697">
  <si>
    <t>3813; 30/10/2019</t>
  </si>
  <si>
    <t>Đầu tư xây dựng khối nhà Khám, hành chính, nghiệp vụ kỹ thuật và nội trú của Bệnh viện Phụ sản Hải Dương</t>
  </si>
  <si>
    <t>Xây dựng nhà hồi sức cấp cứu, khoa dược - Bệnh viện Đa khoa huyện Thanh Miện</t>
  </si>
  <si>
    <t>2020-2021</t>
  </si>
  <si>
    <t>2568; 21/8/2017</t>
  </si>
  <si>
    <t>X</t>
  </si>
  <si>
    <t>XI</t>
  </si>
  <si>
    <t>Đơn vị: Triệu đồng</t>
  </si>
  <si>
    <t>STT</t>
  </si>
  <si>
    <t>Nội dung</t>
  </si>
  <si>
    <t>A</t>
  </si>
  <si>
    <t>B</t>
  </si>
  <si>
    <t>TỔNG NGUỒN THU NSĐP</t>
  </si>
  <si>
    <t>I</t>
  </si>
  <si>
    <t>Thu NSĐP được hưởng theo phân cấp</t>
  </si>
  <si>
    <t>-</t>
  </si>
  <si>
    <t>Thu NSĐP hưởng 100%</t>
  </si>
  <si>
    <t>Thu NSĐP hưởng từ các khoản thu phân chia</t>
  </si>
  <si>
    <t>II</t>
  </si>
  <si>
    <t>Thu bổ sung cân đối ngân sách</t>
  </si>
  <si>
    <t>Thu bổ sung có mục tiêu</t>
  </si>
  <si>
    <t>TỔNG CHI NSĐP</t>
  </si>
  <si>
    <t xml:space="preserve">Tổng chi cân đối NSĐP </t>
  </si>
  <si>
    <t xml:space="preserve">Chi đầu tư phát triển </t>
  </si>
  <si>
    <t>Chi thường xuyên</t>
  </si>
  <si>
    <t xml:space="preserve">Chi trả nợ lãi các khoản do chính quyền địa phương vay </t>
  </si>
  <si>
    <t>Chi bổ sung quỹ dự trữ tài chính</t>
  </si>
  <si>
    <t>Dự phòng ngân sách</t>
  </si>
  <si>
    <t>Chi tạo nguồn, điều chỉnh tiền lương</t>
  </si>
  <si>
    <t xml:space="preserve">Chi các chương trình mục tiêu </t>
  </si>
  <si>
    <t>Chi các chương trình mục tiêu quốc gia</t>
  </si>
  <si>
    <t>Chi các chương trình mục tiêu, nhiệm vụ</t>
  </si>
  <si>
    <t>C</t>
  </si>
  <si>
    <t>D</t>
  </si>
  <si>
    <t>CHI TRẢ NỢ GỐC CỦA NSĐP</t>
  </si>
  <si>
    <t>Từ nguồn vay để trả nợ gốc</t>
  </si>
  <si>
    <t>Từ nguồn bội thu, tăng thu, tiết kiệm chi, kết dư ngân sách cấp tỉnh</t>
  </si>
  <si>
    <t xml:space="preserve">TỔNG MỨC VAY CỦA NSĐP </t>
  </si>
  <si>
    <t>Vay để bù đắp bội chi</t>
  </si>
  <si>
    <t>Vay để trả nợ gốc</t>
  </si>
  <si>
    <t>NỘI DUNG</t>
  </si>
  <si>
    <t>DỰ TOÁN</t>
  </si>
  <si>
    <t>Thu bổ sung từ NSTW</t>
  </si>
  <si>
    <t>Đ</t>
  </si>
  <si>
    <t>NGÂN SÁCH CẤP TỈNH</t>
  </si>
  <si>
    <t>Nguồn thu ngân sách</t>
  </si>
  <si>
    <t>Thu ngân sách được hưởng theo phân cấp</t>
  </si>
  <si>
    <t>Thu bổ sung từ ngân sách cấp trên</t>
  </si>
  <si>
    <t>Thu kết dư</t>
  </si>
  <si>
    <t>Thu chuyển nguồn từ năm trước chuyển sang</t>
  </si>
  <si>
    <t>Chi ngân sách</t>
  </si>
  <si>
    <t>Chi thuộc nhiệm vụ của ngân sách cấp tỉnh</t>
  </si>
  <si>
    <t>Chi bổ sung cho ngân sách cấp dưới</t>
  </si>
  <si>
    <t>Chi bổ sung cân đối ngân sách</t>
  </si>
  <si>
    <t>Chi bổ sung có mục tiêu</t>
  </si>
  <si>
    <t>Chi chuyển nguồn sang năm sau</t>
  </si>
  <si>
    <t>III</t>
  </si>
  <si>
    <t>Chi thuộc nhiệm vụ của ngân sách huyện</t>
  </si>
  <si>
    <t>Đơn vị: triệu đồng</t>
  </si>
  <si>
    <t>TT</t>
  </si>
  <si>
    <t>Tổng thu</t>
  </si>
  <si>
    <t xml:space="preserve">Thu </t>
  </si>
  <si>
    <t>NSNN</t>
  </si>
  <si>
    <t>NSĐP</t>
  </si>
  <si>
    <t>TỔNG THU NSNN</t>
  </si>
  <si>
    <t>Thu nội địa</t>
  </si>
  <si>
    <t xml:space="preserve">Thu từ khu vực DNNN do trung ương quản lý </t>
  </si>
  <si>
    <t xml:space="preserve">Thuế giá trị gia tăng </t>
  </si>
  <si>
    <t xml:space="preserve">Thuế thu nhập doanh nghiệp </t>
  </si>
  <si>
    <t>Thuế tiêu thụ đặc biệt</t>
  </si>
  <si>
    <t>Thuế tài nguyên</t>
  </si>
  <si>
    <t>Thu khác</t>
  </si>
  <si>
    <t xml:space="preserve">Thu từ khu vực DNNN do địa phương quản lý </t>
  </si>
  <si>
    <t xml:space="preserve">Thuế tiêu thụ đặc biệt </t>
  </si>
  <si>
    <t xml:space="preserve">Thu từ khu vực doanh nghiệp có vốn đầu tư nước ngoài </t>
  </si>
  <si>
    <t xml:space="preserve">Thu từ khu vực kinh tế ngoài quốc doanh </t>
  </si>
  <si>
    <t>Thuế giá trị gia tăng</t>
  </si>
  <si>
    <t>Thuế thu nhập doanh nghiệp</t>
  </si>
  <si>
    <t>Thuế thu nhập cá nhân</t>
  </si>
  <si>
    <t>Thuế bảo vệ môi trường</t>
  </si>
  <si>
    <t>Thuế BVMT thu từ hàng hóa SXKD trong nước</t>
  </si>
  <si>
    <t>Thuế BVMT thu từ hàng hóa nhập khẩu</t>
  </si>
  <si>
    <t>Lệ phí trước bạ</t>
  </si>
  <si>
    <t xml:space="preserve">Thu phí, lệ phí </t>
  </si>
  <si>
    <t>Phí và lệ phí trung ương</t>
  </si>
  <si>
    <t>Phí và lệ phí địa phương</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</si>
  <si>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</si>
  <si>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</si>
  <si>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</si>
  <si>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</si>
  <si>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</si>
  <si>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</si>
  <si>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</si>
  <si>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</si>
  <si>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</si>
  <si>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</si>
  <si>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</si>
  <si>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NN và lợi nhuận sau thuế còn lại sau khi trích lập các quỹ của DNNN</t>
  </si>
  <si>
    <t>Thu từ dầu thô</t>
  </si>
  <si>
    <t>Thu từ hoạt động xuất, nhập khẩu</t>
  </si>
  <si>
    <t>Thuế GTGT thu từ hàng hóa nhập khẩu</t>
  </si>
  <si>
    <t>Thuế xuất khẩu</t>
  </si>
  <si>
    <t>Thuế nhập khẩu</t>
  </si>
  <si>
    <t>Thuế TTĐB thu từ hàng hóa nhập khẩu</t>
  </si>
  <si>
    <t>IV</t>
  </si>
  <si>
    <t>Thu viện trợ, thu từ huy động đóng góp</t>
  </si>
  <si>
    <t>Ghi chú:</t>
  </si>
  <si>
    <t>(1) Doanh nghiệp nhà nước do trung ương quản lý là doanh nghiệp do bộ, cơ quan ngang bộ, cơ quan thuộc Chính phủ, 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</si>
  <si>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</si>
  <si>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</si>
  <si>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t>
  </si>
  <si>
    <t xml:space="preserve">  trừ các doanh nghiệp nhà nước do trung ương, địa phương quản lý, doanh nghiệp có vốn đầu tư nước ngoài nêu trên.</t>
  </si>
  <si>
    <t xml:space="preserve">(5) Thu ngân sách nhà nước trên địa bàn, thu ngân sách địa phương cấp huyện, xã không có thu từ cổ tức, lợi nhuận được chia của Nhà nước </t>
  </si>
  <si>
    <t xml:space="preserve"> và lợi nhuận sau thuế còn lại sau khi trích lập các quỹ của doanh nghiệp nhà nước,chênh lệch thu, chi Ngân hàng Nhà nước, thu từ dầu thô, </t>
  </si>
  <si>
    <t xml:space="preserve"> thu từ hoạt động xuất, nhập khẩu. Thu chênh lệch thu, chi Ngân hàng Nhà nước chỉ áp dụng đối với thành phố Hà Nội.</t>
  </si>
  <si>
    <t>Bao gồm</t>
  </si>
  <si>
    <t xml:space="preserve">Ngân sách cấp tỉnh </t>
  </si>
  <si>
    <t xml:space="preserve">Ngân sách huyện </t>
  </si>
  <si>
    <t>1=2+3</t>
  </si>
  <si>
    <t>CHI CÂN ĐỐI NSĐP</t>
  </si>
  <si>
    <t>Chi đầu tư cho các dự án</t>
  </si>
  <si>
    <t>Trong đó: Chia theo lĩnh vực</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</si>
  <si>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</si>
  <si>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</si>
  <si>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</si>
  <si>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</si>
  <si>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</si>
  <si>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</si>
  <si>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</si>
  <si>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</si>
  <si>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V</t>
  </si>
  <si>
    <t>VI</t>
  </si>
  <si>
    <t>CHI CÁC CHƯƠNG TRÌNH MỤC TIÊU</t>
  </si>
  <si>
    <t xml:space="preserve">Chi các chương trình mục tiêu, nhiệm vụ </t>
  </si>
  <si>
    <t>CHI CHUYỂN NGUỒN SANG NĂM SAU</t>
  </si>
  <si>
    <t>TỔNG CHI NGÂN SÁCH CẤP TỈNH</t>
  </si>
  <si>
    <t>CHI NGÂN SÁCH CẤP TỈNH  THEO LĨNH VỰC</t>
  </si>
  <si>
    <t>Chi đầu tư phát triển</t>
  </si>
  <si>
    <t>1.1</t>
  </si>
  <si>
    <t>1.2</t>
  </si>
  <si>
    <t>Chi khoa học và công nghệ</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</si>
  <si>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</si>
  <si>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</si>
  <si>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</si>
  <si>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</si>
  <si>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</si>
  <si>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</si>
  <si>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</si>
  <si>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</si>
  <si>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</si>
  <si>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</si>
  <si>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</si>
  <si>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</si>
  <si>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</si>
  <si>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 xml:space="preserve">Chi hoạt động của cơ quan quản lý nhà nước, đảng, đoàn thể </t>
  </si>
  <si>
    <t>1.10</t>
  </si>
  <si>
    <t>Chi bảo đảm xã hội</t>
  </si>
  <si>
    <t>Chi đầu tư và hỗ trợ vốn cho các doanh nghiệp cung cấp sản phẩm, dịch vụ công ích do Nhà nước đặt hàng, các tổ chức kinh tế,</t>
  </si>
  <si>
    <t>Chi bảo vệ môi trường và Kiến thiết thị chính</t>
  </si>
  <si>
    <t>Chi hoạt động của cơ quan quản lý nhà nước, đảng, đoàn thể</t>
  </si>
  <si>
    <t>Chi trả nợ lãi các khoản do chính quyền địa phương vay</t>
  </si>
  <si>
    <t>TÊN ĐƠN VỊ</t>
  </si>
  <si>
    <t xml:space="preserve">TỔNG SỐ </t>
  </si>
  <si>
    <t>CHI ĐẦU TƯ PHÁT TRIỂN (KHÔNG KỂ CHƯƠNG TRÌNH MỤC TIÊU QUỐC GIA)</t>
  </si>
  <si>
    <t>CHI THƯỜNG XUYÊN (KHÔNG KỂ CHƯƠNG TRÌNH MỤC TIÊU QUỐC GIA)</t>
  </si>
  <si>
    <t>CHI TRẢ NỢ LÃI CÁC KHOẢN DO CHÍNH QUYỀN ĐỊA PHƯƠNG VAY</t>
  </si>
  <si>
    <t>CHI BỔ SUNG QUỸ DỰ TRỮ TÀI CHÍNH</t>
  </si>
  <si>
    <t>CHI DỰ PHÒNG NGÂN SÁCH</t>
  </si>
  <si>
    <t>CHI TẠO NGUỒN, ĐIỀU CHỈNH TIỀN LƯƠNG</t>
  </si>
  <si>
    <t>CHI CHƯƠNG TRÌNH MTQG</t>
  </si>
  <si>
    <t>CHI CHUYỂN NGUỒN SANG NGÂN SÁCH NĂM SAU</t>
  </si>
  <si>
    <t>TỔNG SỐ</t>
  </si>
  <si>
    <t>CHI ĐẦU TƯ PHÁT TRIỂN</t>
  </si>
  <si>
    <t>CHI THƯỜNG XUYÊN</t>
  </si>
  <si>
    <t>CÁC CƠ QUAN, TỔ CHỨC</t>
  </si>
  <si>
    <t>Trường Chính trị tỉnh</t>
  </si>
  <si>
    <t>UBND huyện Thanh Miện</t>
  </si>
  <si>
    <t>UBND huyện Cẩm Giàng</t>
  </si>
  <si>
    <t>Ban Quản lý dự án đầu tư xây dựng tỉnh Hải Dương</t>
  </si>
  <si>
    <t>UBND thành phố Hải Dương</t>
  </si>
  <si>
    <t>Trường THPT Hà Đông, huyện Thanh Hà</t>
  </si>
  <si>
    <t>Trường Đại học Hải Dương</t>
  </si>
  <si>
    <t>Trường TPHT Mạc Đĩnh Chi, huyện Nam Sách</t>
  </si>
  <si>
    <t>Trường Cao đẳng Hải Dương</t>
  </si>
  <si>
    <t>Bệnh viện Lao và Bệnh phổi Hải Dương</t>
  </si>
  <si>
    <t>Bệnh viện Đa khoa tỉnh</t>
  </si>
  <si>
    <t>UBND huyện Thanh Hà</t>
  </si>
  <si>
    <t xml:space="preserve">CHI BỔ SUNG CÓ MỤC TIÊU CHO NGÂN SÁCH HUYỆN </t>
  </si>
  <si>
    <t>VII</t>
  </si>
  <si>
    <t>Tên đơn vị</t>
  </si>
  <si>
    <t>Tổng số</t>
  </si>
  <si>
    <t xml:space="preserve"> Chi giáo dục - đào tạo và dạy nghề</t>
  </si>
  <si>
    <t xml:space="preserve"> Chi khoa học và công nghệ</t>
  </si>
  <si>
    <t>TWBS, CTMTQG</t>
  </si>
  <si>
    <t>Chi giao thông</t>
  </si>
  <si>
    <t>Chi nông lâm nghiệp, PCLB</t>
  </si>
  <si>
    <t>SỞ GIAO THÔNG VÂN TẢI</t>
  </si>
  <si>
    <t>SỞ TÀI NGUYÊN VÀ MÔI TRƯỜNG</t>
  </si>
  <si>
    <t>SỞ XÂY DỰNG</t>
  </si>
  <si>
    <t>SỞ CÔNG THƯƠNG</t>
  </si>
  <si>
    <t>SỞ TƯ PHÁP</t>
  </si>
  <si>
    <t>SỞ KẾ HOẠCH ĐẦU TƯ</t>
  </si>
  <si>
    <t>VĂN PHÒNG UBND TỈNH</t>
  </si>
  <si>
    <t>SỞ THÔNG TIN TRUYỀN THÔNG</t>
  </si>
  <si>
    <t>SỞ GIÁO DỤC ĐÀO TẠO</t>
  </si>
  <si>
    <t>TRƯỜNG CAO ĐẲNG HẢI DƯƠNG</t>
  </si>
  <si>
    <t>TRƯỜNG ĐẠI HỌC HẢI DƯƠNG</t>
  </si>
  <si>
    <t>TRƯỜNG CAO ĐẲNG DẠY NGHỀ</t>
  </si>
  <si>
    <t>TRƯỜNG CHÍNH TRỊ</t>
  </si>
  <si>
    <t>SỞ TÀI CHÍNH</t>
  </si>
  <si>
    <t>SỞ Y TẾ</t>
  </si>
  <si>
    <t>TRƯỜNG CAO ĐĂNG Y TẾ</t>
  </si>
  <si>
    <t>SỞ VĂN HOÁ THỂ THAO DU LỊCH</t>
  </si>
  <si>
    <t>ĐÀI PHÁT THANH TRUYỀN HÌNH TỈNH</t>
  </si>
  <si>
    <t>SỞ LAO ĐỘNG THƯƠNG BINH VÀ XH</t>
  </si>
  <si>
    <t>HỖ TRỢ DẠY NGHỀ CHO NÔNG DÂN</t>
  </si>
  <si>
    <t>SỞ KHOA HỌC VÀ CÔNG NGHỆ</t>
  </si>
  <si>
    <t>VĂN PHÒNG HỘI ĐỒNG NHÂN DÂN TỈNH</t>
  </si>
  <si>
    <t>THANH TRA TỈNH</t>
  </si>
  <si>
    <t>SỞ NỘI VỤ</t>
  </si>
  <si>
    <t>BAN QUẢN LÝ CÁC KHU CÔNG NGHIỆP</t>
  </si>
  <si>
    <t>VĂN PHÒNG TỈNH UỶ</t>
  </si>
  <si>
    <t xml:space="preserve"> ĐOÀN THANH NIÊN CSHCM</t>
  </si>
  <si>
    <t>HỘI NÔNG DÂN</t>
  </si>
  <si>
    <t>TỈNH HỘI PHỤ NỮ</t>
  </si>
  <si>
    <t>ỦY BAN MẶT TRẬN TỔ QUỐC</t>
  </si>
  <si>
    <t>HỘI CỰU CHIẾN BINH</t>
  </si>
  <si>
    <t>HỘI ĐÔNG Y</t>
  </si>
  <si>
    <t>BAN ĐẠI DIỆN HỘI NGƯỜI CAO TUỔI</t>
  </si>
  <si>
    <t>HỘI NHÀ BÁO</t>
  </si>
  <si>
    <t>HỘI CHỮ THẬP ĐỎ</t>
  </si>
  <si>
    <t>HỘI KHUYẾN HỌC</t>
  </si>
  <si>
    <t>HỘI VĂN HỌC NGHỆ THUẬT</t>
  </si>
  <si>
    <t>LIÊN HIỆP CÁC HỘI KHOA HỌC KỸ THUẬT</t>
  </si>
  <si>
    <t>TRUNG TÂM HỢP TÁC HỮU NGHỊ</t>
  </si>
  <si>
    <t>LIÊN HIỆP CÁC TỔ CHỨC HỮU NGHỊ</t>
  </si>
  <si>
    <t>HỘI CỰU THANH NIÊN XUNG PHONG</t>
  </si>
  <si>
    <t>HỘI LUẬT GIA</t>
  </si>
  <si>
    <t>HỘI BẢO TRỢ NGƯỜI TÀN TẬT VÀ TRẺ EM MỒ CÔI</t>
  </si>
  <si>
    <t>HỘI NẠN NHÂN CHẤT ĐỘC DA CAM-DIOXIN</t>
  </si>
  <si>
    <t>HỘI NGƯỜI MÙ</t>
  </si>
  <si>
    <t>VP ĐOÀN ĐẠI BIỂU QUỐC HỘI</t>
  </si>
  <si>
    <t xml:space="preserve">TỶ LỆ PHẦN TRĂM (%) CÁC KHOẢN THU PHÂN CHIA </t>
  </si>
  <si>
    <t>Đơn vị : %</t>
  </si>
  <si>
    <t>TÊN HUYỆN, TP, TX</t>
  </si>
  <si>
    <t>Chi tiết theo sắc thuế</t>
  </si>
  <si>
    <t>Tiền thuê đất</t>
  </si>
  <si>
    <t>Tiền sử dụng đất</t>
  </si>
  <si>
    <t>Thu phí lệ phí do huyện thu</t>
  </si>
  <si>
    <t>Thu cấp quyền thai thác khoáng sản</t>
  </si>
  <si>
    <t>Lệ phí môn bài</t>
  </si>
  <si>
    <t>HẢI DƯƠNG</t>
  </si>
  <si>
    <t>CHÍ LINH</t>
  </si>
  <si>
    <t>KIM THÀNH</t>
  </si>
  <si>
    <t>KINH MÔN</t>
  </si>
  <si>
    <t>NAM SÁCH</t>
  </si>
  <si>
    <t>THANH HÀ</t>
  </si>
  <si>
    <t>CẨM GIÀNG</t>
  </si>
  <si>
    <t>BÌNH GIANG</t>
  </si>
  <si>
    <t>TỨ KỲ</t>
  </si>
  <si>
    <t>GIA LỘC</t>
  </si>
  <si>
    <t>NINH GIANG</t>
  </si>
  <si>
    <t>THANH MIỆN</t>
  </si>
  <si>
    <t>HUYỆN, THÀNH PHỐ, THỊ XÃ</t>
  </si>
  <si>
    <t>Tổng thu NSNN trên địa bàn</t>
  </si>
  <si>
    <t>Thu NS huyện được hưởng theo phân cấp</t>
  </si>
  <si>
    <t>Số bổ sung cân đối từ NS cấp tỉnh</t>
  </si>
  <si>
    <t>Số bổ sung thực hiện điều chỉnh tiền lương</t>
  </si>
  <si>
    <t>Thu NS huyện hưởng 100%</t>
  </si>
  <si>
    <t>Thu NS huyện hưởng từ các khoản thu phân chia</t>
  </si>
  <si>
    <t>Bổ sung vốn đầu tư để thực hiện các chương trình mục tiêu, nhiệm vụ</t>
  </si>
  <si>
    <t>Bổ sung vốn sự nghiệp để thực hiện các chế độ, chính sách, nhiệm vụ</t>
  </si>
  <si>
    <t>Bổ sung thực hiện các chương trình mục tiêu quốc gia</t>
  </si>
  <si>
    <t>1=2+3+4</t>
  </si>
  <si>
    <t>Trong đó</t>
  </si>
  <si>
    <t>Chương trình mục tiêu quốc gia nông thôn mới</t>
  </si>
  <si>
    <t>Chương trình mục tiêu quốc gia …</t>
  </si>
  <si>
    <t>Đầu tư phát triển</t>
  </si>
  <si>
    <t>Kinh phí sự nghiệp</t>
  </si>
  <si>
    <t>Vốn trong nước</t>
  </si>
  <si>
    <t>Vốn ngoài nước</t>
  </si>
  <si>
    <t>2=5</t>
  </si>
  <si>
    <t>3=8</t>
  </si>
  <si>
    <t>4=5+8</t>
  </si>
  <si>
    <t>5=6+7</t>
  </si>
  <si>
    <t>8=9+10</t>
  </si>
  <si>
    <t>11=12+15</t>
  </si>
  <si>
    <t>12=13+14</t>
  </si>
  <si>
    <t>15=16+17</t>
  </si>
  <si>
    <t>Sở Nông nghiệp và PTNT</t>
  </si>
  <si>
    <t>Thu từ quỹ dự trữ tài chính</t>
  </si>
  <si>
    <t>Biểu số 46/CK-NSNN</t>
  </si>
  <si>
    <t>Thu Quỹ dự trữ tài chính</t>
  </si>
  <si>
    <t>Biểu số 47/CK-NSNN</t>
  </si>
  <si>
    <t>Biểu số 48/CK-NSNN</t>
  </si>
  <si>
    <t>Biểu số 49/CK-NSNN</t>
  </si>
  <si>
    <t>Biểu số 50/CK-NSNN</t>
  </si>
  <si>
    <t>Biểu số 54/CK-NSNN</t>
  </si>
  <si>
    <t>Biểu số 55/CK-NSNN</t>
  </si>
  <si>
    <t>Biểu số 56/CK-NSNN</t>
  </si>
  <si>
    <t>Biểu số 57/CK-NSNN</t>
  </si>
  <si>
    <t>Danh mục dự án</t>
  </si>
  <si>
    <t>Địa điểm xây dựng</t>
  </si>
  <si>
    <t>Thời gian khởi công - hoàn thành</t>
  </si>
  <si>
    <t>Quyết định đầu tư</t>
  </si>
  <si>
    <t xml:space="preserve">Số Quyết định, ngày tháng, năm </t>
  </si>
  <si>
    <t>Tổng mức đầu tư được duyệt</t>
  </si>
  <si>
    <t>Chia theo nguồn vốn</t>
  </si>
  <si>
    <t>Ngoài nước</t>
  </si>
  <si>
    <t>NSTW</t>
  </si>
  <si>
    <t>Vốn khác</t>
  </si>
  <si>
    <t>KC: 2012</t>
  </si>
  <si>
    <t>Tứ Kỳ</t>
  </si>
  <si>
    <t>Kim Thành</t>
  </si>
  <si>
    <t>Chí Linh</t>
  </si>
  <si>
    <t>Sở Kế hoạch và Đầu tư</t>
  </si>
  <si>
    <t>VIII</t>
  </si>
  <si>
    <t>IX</t>
  </si>
  <si>
    <t>Biểu số 52/CK-NSNN</t>
  </si>
  <si>
    <t>Biểu số 53/CK-NSNN</t>
  </si>
  <si>
    <t>Biểu số 51/CK-NSNN</t>
  </si>
  <si>
    <t>NGÂN SÁCH HUYỆN, XÃ</t>
  </si>
  <si>
    <t>Chi hoạt động của cơ quan QLNN, đảng, đoàn thể</t>
  </si>
  <si>
    <t>Chi nông lâm nghiệp, thủy lợi, thủy sản</t>
  </si>
  <si>
    <t>Sở Giao thông vận tải</t>
  </si>
  <si>
    <t>Văn phòng UBND tỉnh</t>
  </si>
  <si>
    <t>Sở Thông tin và Truyền thông</t>
  </si>
  <si>
    <t>Văn phòng Tỉnh ủy</t>
  </si>
  <si>
    <t xml:space="preserve"> Bộ Chỉ huy quân sự tỉnh</t>
  </si>
  <si>
    <t>THỰC HIỆN DỰ ÁN</t>
  </si>
  <si>
    <t>Thanh Miện</t>
  </si>
  <si>
    <t>TPHD</t>
  </si>
  <si>
    <t>Đường trục Bắc-Nam, tỉnh Hải Dương đoạn tuyến phía Nam, từ nút giao đường ô tô cao tốc Hà Nội Hải Phòng đến cầu Hiệp (giai đoạn 1)</t>
  </si>
  <si>
    <t>Huyện Gia Lộc và Ninh Giang</t>
  </si>
  <si>
    <t>2014-2020</t>
  </si>
  <si>
    <t>1004; 29/3/2017</t>
  </si>
  <si>
    <t>Cẩm Giàng</t>
  </si>
  <si>
    <t>Cải tạo, nâng cấp đường 389B (Km0 - Km12) đoạn từ cầu An Lưu 2 đến đường 389, huyện Kinh Môn</t>
  </si>
  <si>
    <t>Kinh Môn</t>
  </si>
  <si>
    <t>2018-2020</t>
  </si>
  <si>
    <t>3325; 31/10/2017</t>
  </si>
  <si>
    <t>Cầu Mây - Đường tỉnh 389</t>
  </si>
  <si>
    <t>Kinh Môn và Kim Thành</t>
  </si>
  <si>
    <t>2017-2019</t>
  </si>
  <si>
    <t>Nam Sách</t>
  </si>
  <si>
    <t>2018-2019</t>
  </si>
  <si>
    <t>Xây dựng tuyến kết nối đường tỉnh 396 (huyện Thanh Miện, tỉnh Hải Dương) với đường huyện 80 (huyện Phù Cừ, tỉnh Hưng Yên)</t>
  </si>
  <si>
    <t>3801; 12/10/2018</t>
  </si>
  <si>
    <t>Xây dựng một số đoạn tuyến thuộc đường gom phía Bắc Quốc lộ 5 đoạn đi qua thành phố Hải Dương (từ K51+035-K54+205)</t>
  </si>
  <si>
    <t>2019-2020</t>
  </si>
  <si>
    <t>957; 27/3/2018</t>
  </si>
  <si>
    <t>Thanh Hà</t>
  </si>
  <si>
    <t>Nâng cấp các tuyến đê tả sông Mía, hữu sông Văn Úc, huyện Thanh Hà</t>
  </si>
  <si>
    <t>2015-2019</t>
  </si>
  <si>
    <t>Xây dựng trạm bơm Đò Hàn, thành phố Hải Dương</t>
  </si>
  <si>
    <t>Nâng cấp tuyến đê tả sông Kinh Môn (K0+00 đến K3+300), huyện Kinh Môn</t>
  </si>
  <si>
    <t>KC: 2011</t>
  </si>
  <si>
    <t>1161; 04/5/2011</t>
  </si>
  <si>
    <t>Tu bổ bờ kênh trục Bắc Hưng Hải; nạo vét kênh dẫn và cải tạo, nâng cấp một số trạm bơm trên địa bàn tỉnh Hải Dương giai đoạn 2016-2020</t>
  </si>
  <si>
    <t>Các huyện và TX Chí Linh</t>
  </si>
  <si>
    <t>836; 31/3/2016</t>
  </si>
  <si>
    <t xml:space="preserve">Tiểu dự án: Sửa chữa và nâng cao an toàn đập tỉnh Hải Dương </t>
  </si>
  <si>
    <t>2018-2022</t>
  </si>
  <si>
    <t>Chống ngập úng và nuôi trồng thủy sản khu vực Hưng Đạo, thị xã Chí Linh</t>
  </si>
  <si>
    <t>4400; 27/10/2016</t>
  </si>
  <si>
    <t>Nâng cấp tuyến đê hữu Kinh Thầy, hữu Lai Vu, thuộc địa bàn huyện Nam Sách và TPHD</t>
  </si>
  <si>
    <t>Nam Sách và TPHD</t>
  </si>
  <si>
    <t>3255; 24/10/2017</t>
  </si>
  <si>
    <t>Xây dựng Trường Đại học Hải Dương</t>
  </si>
  <si>
    <t>Gia Lộc</t>
  </si>
  <si>
    <t>1972, 02/8/2010; 996, 15/4/2011; 1985, 08/7/2011; 3196, 17/12/2014</t>
  </si>
  <si>
    <t>Ninh Giang</t>
  </si>
  <si>
    <t>Xây dựng nhà lớp học 3 tầng 12 phòng, Trường THPT Hà Đông, huyện Thanh Hà</t>
  </si>
  <si>
    <t>2700; 05/10/2016</t>
  </si>
  <si>
    <t>Bình Giang</t>
  </si>
  <si>
    <t>2017-2020</t>
  </si>
  <si>
    <t>Xây dựng nhà lớp học của Trường THPT Kinh Môn</t>
  </si>
  <si>
    <t>3999; 29/10/2018</t>
  </si>
  <si>
    <t>3129; 31/10/2016</t>
  </si>
  <si>
    <t>Nhà lớp học bộ môn 3 tầng 9 phòng Trường TPHT Mạc Đĩnh Chi, huyện Nam Sách</t>
  </si>
  <si>
    <t>2160; 24/7/2017</t>
  </si>
  <si>
    <t>Nhà giảng đường, thực hành của Trường Cao đẳng Hải Dương</t>
  </si>
  <si>
    <t>3170; 17/10/2017</t>
  </si>
  <si>
    <t>Nhà lớp học của Trường THPT Hồng Quang, TPHD</t>
  </si>
  <si>
    <t>3826; 15/10/2018</t>
  </si>
  <si>
    <t>Tỉnh HD</t>
  </si>
  <si>
    <t>Xây dựng hệ thống trục tích hợp kết nối liên thông các hệ thống thông tin và ứng dụng quản lý, cung cấp dịch vụ công trực tuyến tỉnh Hải Dương</t>
  </si>
  <si>
    <t>Ứng dụng công nghệ thông tin trong hoạt động của các cơ quan Đảng tỉnh Hải Dương, giai đoạn 2016-2020</t>
  </si>
  <si>
    <t>3126a; 31/10/2016</t>
  </si>
  <si>
    <t>3486; 14/11/2017</t>
  </si>
  <si>
    <t>Nhà khám bệnh và các khoa cận lâm sàng của Bệnh viện Lao và Bệnh phổi Hải Dương</t>
  </si>
  <si>
    <t>3070; 09/10/2017</t>
  </si>
  <si>
    <t>Nhà khoa khám bệnh cận lâm sàng, hồi sức cấp cứu, phòng mổ và khoa nhi của Bệnh viện Đa khoa huyện Tứ Kỳ</t>
  </si>
  <si>
    <t>3069; 28/10/2016</t>
  </si>
  <si>
    <t>Hạ tầng du lịch sinh thái sông Hương, huyện Thanh Hà</t>
  </si>
  <si>
    <t>3311; 30/10/2017</t>
  </si>
  <si>
    <t>Xây dựng hạ tầng kỹ thuật khu du lịch và bảo tồn sinh thái Đảo Cò, xã Chi Lăng Nam, huyện Thanh Miện</t>
  </si>
  <si>
    <t>2017-2021</t>
  </si>
  <si>
    <t>3204; 07/11/2016</t>
  </si>
  <si>
    <t>Đường hạ tầng du lịch vào chùa Huyền Thiên, Chí Linh</t>
  </si>
  <si>
    <t>2019-2021</t>
  </si>
  <si>
    <t>3849; 17/10/2018</t>
  </si>
  <si>
    <t>Quản lý nhà nước</t>
  </si>
  <si>
    <t>Cải tạo, sửa chữa nhà làm việc 5 tầng UBND tỉnh Hải Dương</t>
  </si>
  <si>
    <t>121; 15/01/2018</t>
  </si>
  <si>
    <t>Trung tâm văn hóa xứ Đông</t>
  </si>
  <si>
    <t>1200; 17/4/2018</t>
  </si>
  <si>
    <t>Sở Chỉ huy cơ bản/Căn cứ chiến đấu 1 tỉnh Hải Dương</t>
  </si>
  <si>
    <t>3106; 31/10/2016</t>
  </si>
  <si>
    <t xml:space="preserve">BỘI CHI NSĐP </t>
  </si>
  <si>
    <t>Phân bổ chi tiết sau</t>
  </si>
  <si>
    <t>UBND thành phố Chí Linh</t>
  </si>
  <si>
    <t>Trung tâm Y tế huyện Thanh Miện</t>
  </si>
  <si>
    <t>Trung tâm Y tế huyện Tứ Kỳ</t>
  </si>
  <si>
    <t>TÊN SỞ, BAN, NGÀNH</t>
  </si>
  <si>
    <t>TỔNG CỘNG</t>
  </si>
  <si>
    <t>BAN CHỈ HUY PHÒNG CHỐNG THIÊN TAI &amp; TKCN</t>
  </si>
  <si>
    <t>VĂN PHÒNG ĐIỀU PHỐI NÔNG THÔN MỚI</t>
  </si>
  <si>
    <t>1</t>
  </si>
  <si>
    <t>2</t>
  </si>
  <si>
    <t>3</t>
  </si>
  <si>
    <t>4</t>
  </si>
  <si>
    <t>5</t>
  </si>
  <si>
    <t>6</t>
  </si>
  <si>
    <t>7</t>
  </si>
  <si>
    <t>8</t>
  </si>
  <si>
    <t>9</t>
  </si>
  <si>
    <t>10</t>
  </si>
  <si>
    <t>11</t>
  </si>
  <si>
    <t>12</t>
  </si>
  <si>
    <t>13</t>
  </si>
  <si>
    <t>14</t>
  </si>
  <si>
    <t>Hải Dương</t>
  </si>
  <si>
    <t xml:space="preserve">CHUẨN BỊ ĐẦU TƯ </t>
  </si>
  <si>
    <t>1088; 3/4/2019</t>
  </si>
  <si>
    <t>Xây dựng đoạn tuyến đường từ cầu Triều đến đường tỉnh 389</t>
  </si>
  <si>
    <t xml:space="preserve">3811; 30/10/2019 </t>
  </si>
  <si>
    <t>Xây dựng tuyến đường kết nối Quốc lộ 38 với đường huyện 31, tỉnh Hưng Yên (đoạn thuộc huyện Cẩm Giàng, tỉnh Hải Dương)</t>
  </si>
  <si>
    <t xml:space="preserve">3810; 30/10/2019 </t>
  </si>
  <si>
    <t>Xây dựng tuyến đường kết nối đường tỉnh 398B (tỉnh Hải Dương) với đường tỉnh 345 (tỉnh Quảng Ninh), thị xã Chí Linh, tỉnh Hải Dương</t>
  </si>
  <si>
    <t>2239; 03/7/2019</t>
  </si>
  <si>
    <t>Sở Giao thông vân tải</t>
  </si>
  <si>
    <t>Ban chỉ huy phòng chống thiên tai &amp; TKCN</t>
  </si>
  <si>
    <t>Văn phòng điều phối nông thôn mới</t>
  </si>
  <si>
    <t>Sở Tài nguyên môi trường</t>
  </si>
  <si>
    <t>Sở Xây dựng</t>
  </si>
  <si>
    <t>Sở Công thương</t>
  </si>
  <si>
    <t>Sở Tư pháp</t>
  </si>
  <si>
    <t>Sở Thông tin truyền thông</t>
  </si>
  <si>
    <t>Sở Giáo dục đào tạo</t>
  </si>
  <si>
    <t>Trường cao đẳng Hải Dương</t>
  </si>
  <si>
    <t>Trường đại học Hải Dương</t>
  </si>
  <si>
    <t>Trường cao đẳng dạy nghề</t>
  </si>
  <si>
    <t>Sở tài chính</t>
  </si>
  <si>
    <t>Sở Y tế</t>
  </si>
  <si>
    <t>Trường Cao đẳng y tế</t>
  </si>
  <si>
    <t>Đài phát thanh truyền hình tỉnh</t>
  </si>
  <si>
    <t>Sở Văn hoá thể thao và du lịch</t>
  </si>
  <si>
    <t>Sở Lao động thương binh và xã hội</t>
  </si>
  <si>
    <t>Sở Khoa học và công nghệ</t>
  </si>
  <si>
    <t>Văn phòng HĐND tỉnh</t>
  </si>
  <si>
    <t>Thanh tra tỉnh</t>
  </si>
  <si>
    <t>Sở Nội vụ</t>
  </si>
  <si>
    <t>Liên minh HTX tỉnh Hải Dương</t>
  </si>
  <si>
    <t>BQL các Khu công nghiệp</t>
  </si>
  <si>
    <t>Đoàn thanh niên CSHCM</t>
  </si>
  <si>
    <t>Hội Nông dân</t>
  </si>
  <si>
    <t>Tỉnh hội Phụ nữ</t>
  </si>
  <si>
    <t>Ủy bản MTTQ tỉnh</t>
  </si>
  <si>
    <t>Hội Cựu chiến binh</t>
  </si>
  <si>
    <t>Hội Đông y</t>
  </si>
  <si>
    <t>Ban đại diện Hội người cao tuổi</t>
  </si>
  <si>
    <t>Hội Nhà báo</t>
  </si>
  <si>
    <t>Hội Chữ thập đỏ</t>
  </si>
  <si>
    <t>Hội Khuyến học</t>
  </si>
  <si>
    <t>Hội Văn học nghệ thuật</t>
  </si>
  <si>
    <t>Liên hiệp các Hội KHKT</t>
  </si>
  <si>
    <t>Trung tâm hợp tác hữu nghị</t>
  </si>
  <si>
    <t>Liên hiệp các tổ chức hữu nghị</t>
  </si>
  <si>
    <t>Hội Cựu thanh niên xung phong</t>
  </si>
  <si>
    <t>Hội Luật gia</t>
  </si>
  <si>
    <t>Hội Bảo trợ người tàn tậtt và TEMC</t>
  </si>
  <si>
    <t>Hội nạn nhân chất độc da cam-dioxin</t>
  </si>
  <si>
    <t>Hội Người mù</t>
  </si>
  <si>
    <t>VP đoàn ĐBQH</t>
  </si>
  <si>
    <t>BHXH tỉnh</t>
  </si>
  <si>
    <t>Biểu số 58/CK-NSNN</t>
  </si>
  <si>
    <t>CÂN ĐỐI NGÂN SÁCH TỈNH HẢI DƯƠNG NĂM 2021</t>
  </si>
  <si>
    <t>CÂN ĐỐI NGUỒN THU, CHI DỰ TOÁN NGÂN SÁCH CẤP TỈNH 
VÀ NGÂN SÁCH HUYỆN, XÃ NĂM 2021</t>
  </si>
  <si>
    <t>Bội chi NSĐP</t>
  </si>
  <si>
    <t xml:space="preserve">Trong đó: Tiêu thụ đặc biệt của hàng hóa nhập khẩu </t>
  </si>
  <si>
    <t>Vốn đầu tư xây dựng cơ bản</t>
  </si>
  <si>
    <t>a</t>
  </si>
  <si>
    <t>b</t>
  </si>
  <si>
    <t xml:space="preserve"> Hỗ trợ kinh phí mua thẻ BHYT cho trẻ em dưới 6 tuổi</t>
  </si>
  <si>
    <t xml:space="preserve"> Hỗ trợ kinh phí mua thẻ BHYT cho các đối tượng (cựu chiến binh, thanh niên xung phong, bảo trợ xã hội, học sinh, sinh viên, hộ cận nghèo, hộ nông lâm ngư nghiệp có mức sống trung bình, người hiến bộ phận cơ thể người)</t>
  </si>
  <si>
    <t>Bổ sung kinh phí thực hiện nhiệm vụ đảm bảo trật tự ATGT</t>
  </si>
  <si>
    <t xml:space="preserve">Kinh phí quản lý, bảo trì đường bộ </t>
  </si>
  <si>
    <t xml:space="preserve">Hỗ trợ chi phí học tập và miễn giảm học phí </t>
  </si>
  <si>
    <t xml:space="preserve"> Học bổng học sinh dân tộc nội trú; học bổng và phương tiện học tập cho học sinh khuyết tật; hỗ trợ chi phí học tập cho sinh viên dân tộc thiểu số thuộc hộ nghèo, cận nghèo; chính sách nội trú đối với học sinh, sinh viên học cao đẳng, trung cấp</t>
  </si>
  <si>
    <t xml:space="preserve"> Hỗ trợ thực hiện chính sách đối với đối tượng bảo trợ xã hội; hỗ trợ tiền điện hộ nghèo, hộ chính sách xã hội; hỗ trợ chính sách đối với người có uy tín trong đồng bào dân tộc thiểu số; hỗ trợ tổ chức, đơn vị sử dụng lao động là người dân tộc thiểu số;...</t>
  </si>
  <si>
    <t>Hỗ trợ để đảm bảo mặt bằng dự toán chi NSĐP</t>
  </si>
  <si>
    <t>DỰ TOÁN THU NGÂN SÁCH NHÀ NƯỚC NĂM 2021</t>
  </si>
  <si>
    <t>DỰ TOÁN CHI NGÂN SÁCH ĐỊA PHƯƠNG, CHI NGÂN SÁCH CẤP TỈNH VÀ CHI NGÂN SÁCH HUYỆN THEO CƠ CẤU CHI NĂM 2021</t>
  </si>
  <si>
    <t>DỰ TOÁN CHI NGÂN SÁCH CẤP TỈNH THEO LĨNH VỰC NĂM 2021</t>
  </si>
  <si>
    <t>CHI BỔ SUNG CÂN ĐỐI CHO NGÂN SÁCH HUYỆN</t>
  </si>
  <si>
    <t>1.11</t>
  </si>
  <si>
    <t>Chi đầu tư khác</t>
  </si>
  <si>
    <t>Chuẩn bị đầu tư</t>
  </si>
  <si>
    <t>Trường THPT Kinh Môn II, thị xã Kinh Môn</t>
  </si>
  <si>
    <t>Trường THPT chuyên Nguyễn Trãi, TPHD</t>
  </si>
  <si>
    <t>Trường THPT Nhị Chiểu, thị xã Kinh Môn</t>
  </si>
  <si>
    <t xml:space="preserve">Trường THPT Hoàng Văn Thụ (địa điểm mới) (nay là Trường THPT Nguyễn Văn Cừ) </t>
  </si>
  <si>
    <t>Trường THPT Kinh Môn, thị xã Kinh Môn</t>
  </si>
  <si>
    <t>Trung tâm Y tế huyện Cẩm Giàng</t>
  </si>
  <si>
    <t>Đề án “Xây dựng Chính quyền điện tử và Đô thị thông minh tỉnh Hải Dương, giai đoạn 2020-2025, định hướng đến năm 2030”</t>
  </si>
  <si>
    <t>Công an tỉnh</t>
  </si>
  <si>
    <t>Trả nợ vốn vay</t>
  </si>
  <si>
    <t>Bộ Chỉ huy quân sự tỉnh</t>
  </si>
  <si>
    <t>Các đơn vị khác</t>
  </si>
  <si>
    <t>Tòa án tỉnh Hải Dương</t>
  </si>
  <si>
    <t>Cục thống kê tỉnh Hải Dương</t>
  </si>
  <si>
    <t>Cục thuế tỉnh Hải Dương</t>
  </si>
  <si>
    <t>Kho bạc Nhà nước tỉnh Hải Dương</t>
  </si>
  <si>
    <t>Viện Kiểm sát tỉnh Hải Dương</t>
  </si>
  <si>
    <t>Chi cục thi hành án tỉnh Hải Dương</t>
  </si>
  <si>
    <t>Cục quản lý thị trường tỉnh Hải Dương</t>
  </si>
  <si>
    <t xml:space="preserve">Chi nhánh Ngân hàng CSXH tỉnh </t>
  </si>
  <si>
    <t>DỰ TOÁN CHI ĐẦU TƯ PHÁT TRIỂN CỦA NGÂN SÁCH CẤP TỈNH
CHO TỪNG CƠ QUAN, TỔ CHỨC THEO LĨNH VỰC NĂM 2021</t>
  </si>
  <si>
    <t>Chi quốc phòng</t>
  </si>
  <si>
    <t>Chi an ninh và trật tự an toàn xã hội</t>
  </si>
  <si>
    <t>DỰ TOÁN CHI THƯỜNG XUYÊN CỦA NGÂN SÁCH CẤP TỈNH
CHO  TỪNG CƠ QUAN, TỔ CHỨC THEO LĨNH VỰC NĂM 2021</t>
  </si>
  <si>
    <t>Chi thường xuyên khác</t>
  </si>
  <si>
    <t>Chi hoạt động kinh tế khác</t>
  </si>
  <si>
    <t>SỞ NÔNG NGHIỆP VÀ PTNT</t>
  </si>
  <si>
    <t>BỘ CHỈ HUY QUÂN SỰ TỈNH</t>
  </si>
  <si>
    <t>CÔNG AN TỈNH</t>
  </si>
  <si>
    <t xml:space="preserve">LIÊN MINH HỢP TÁC XÃ TỈNH </t>
  </si>
  <si>
    <t>CÁC ĐƠN VỊ KHÁC</t>
  </si>
  <si>
    <t>53.1</t>
  </si>
  <si>
    <t>53.2</t>
  </si>
  <si>
    <t>53.3</t>
  </si>
  <si>
    <t>53.4</t>
  </si>
  <si>
    <t>53.5</t>
  </si>
  <si>
    <t>53.6</t>
  </si>
  <si>
    <t>53.7</t>
  </si>
  <si>
    <t>53.8</t>
  </si>
  <si>
    <t>54</t>
  </si>
  <si>
    <t>15</t>
  </si>
  <si>
    <t>16</t>
  </si>
  <si>
    <t>17</t>
  </si>
  <si>
    <t>GIỮA NGÂN SÁCH CÁC CẤP CHÍNH QUYỀN ĐỊA PHƯƠNG NĂM 2021</t>
  </si>
  <si>
    <t>Phí BVMT khai thác khoáng sản + Phí BVMT đối với nước thải</t>
  </si>
  <si>
    <t>DỰ TOÁN THU, SỐ BỔ SUNG VÀ DỰ TOÁN CHI CÂN ĐỐI NGÂN SÁCH TỪNG HUYỆN NĂM 2021</t>
  </si>
  <si>
    <t>Tổng chi cân đối NS huyện, xã</t>
  </si>
  <si>
    <t>DỰ TOÁN CHI BỔ SUNG CÓ MỤC TIÊU TỪ NGÂN SÁCH CẤP TỈNH
CHO NGÂN SÁCH TỪNG HUYỆN NĂM 2021</t>
  </si>
  <si>
    <t>DỰ TOÁN CHI CHƯƠNG TRÌNH MỤC TIÊU QUỐC GIA
NGÂN SÁCH CẤP TỈNH VÀ NGÂN SÁCH HUYỆN NĂM 2021</t>
  </si>
  <si>
    <t>Năm 2021 tỉnh Hải Dương không phát sinh khoản chi chương trình MTQG</t>
  </si>
  <si>
    <t xml:space="preserve">DANH MỤC CÁC CHƯƠNG TRÌNH, DỰ ÁN DỰ KIẾN SỬ DỤNG VỐN NGÂN SÁCH ĐỊA PHƯƠNG NĂM 2021
</t>
  </si>
  <si>
    <t>CHI TRẢ NỢ VỐN VAY</t>
  </si>
  <si>
    <t>Quốc phòng</t>
  </si>
  <si>
    <t>Dự án chuyển tiếp từ giai đoạn 5 năm 2016-2020 sang giai đoạn 5 năm 2021-2025</t>
  </si>
  <si>
    <t>Dự án khởi công mới trong giai đoạn 5 năm 2021-2025</t>
  </si>
  <si>
    <t>Giáo dục, đào tạo và giáo dục nghề nghiệp</t>
  </si>
  <si>
    <t>Ký túc xá học sinh của Trường THPT chuyên Nguyễn Trãi</t>
  </si>
  <si>
    <t>1455, 07/6/2016; 2545, 27/8/2020</t>
  </si>
  <si>
    <t>Trường THPT Mạc Đĩnh Chi, huyện Nam Sách</t>
  </si>
  <si>
    <t>Ban Quản lý dự án đầu tư xây dựng tỉnh</t>
  </si>
  <si>
    <t>Mở rộng, xây dựng và nâng cấp Trường THPT Kinh Môn II</t>
  </si>
  <si>
    <t>1602, 31/5/2011; 2338, 03/8/2017</t>
  </si>
  <si>
    <t>Trường THPT Nguyễn Văn Cừ, TPHD</t>
  </si>
  <si>
    <t>Theo KH vốn cấp (KC: 2005)</t>
  </si>
  <si>
    <t>4918, 7/12/2004; 612, 12/3/2010</t>
  </si>
  <si>
    <t>Trường THPT Nhị Chiểu  (địa điểm mới  -  giai đoạn 1)</t>
  </si>
  <si>
    <t>2018-2021</t>
  </si>
  <si>
    <t>Y tế, dân số và gia đình</t>
  </si>
  <si>
    <t>Nhà khoa ngoại, khoa sản và khoa nội của Bệnh viện Đa khoa Cẩm Giàng</t>
  </si>
  <si>
    <t>3066; 28/10/2016</t>
  </si>
  <si>
    <t>Nhà xạ trị thuộc Bệnh viện Đa khoa tỉnh; phá dỡ khối nhà 4 tầng</t>
  </si>
  <si>
    <t>2020-2022</t>
  </si>
  <si>
    <t>2885, 16/8/2019; 2983, 26/8/2019</t>
  </si>
  <si>
    <t>Văn hóa, thông tin</t>
  </si>
  <si>
    <t>Tu bổ, tôn tạo hạ tầng phía trước Đền Kiếp Bạc, xã Hưng Đạo, thành phố Chí Linh, tỉnh Hải Dương</t>
  </si>
  <si>
    <t>2910; 25/9/2020</t>
  </si>
  <si>
    <t>Nông nghiệp, lâm nghiệp, thủy lợi và thủy sản</t>
  </si>
  <si>
    <t>2164, 20/8/2010; 1969, 05/7/2011; 1723, 09/7/2014; 2751, 29/10/2015, 1259, 23/4/2018</t>
  </si>
  <si>
    <t>3301, 30/11/2010; 2656, 24/10/2014; 2972, 25/11/2014; 1428, 08/5/2017</t>
  </si>
  <si>
    <t>2016-2021</t>
  </si>
  <si>
    <t>Hạ tầng kỹ thuật khu tái định cư vùng sạt lở xã Nhân Huệ, thành phố Chí Linh (giai đoạn 1)</t>
  </si>
  <si>
    <t>2324; 13/8/2020</t>
  </si>
  <si>
    <t xml:space="preserve">2395; 18/8/2020 </t>
  </si>
  <si>
    <t>Giao thông</t>
  </si>
  <si>
    <t>Đường 62m kéo dài đoạn từ Khu đô thị mới phía Tây thành phố Hải Dương đi huyện Gia Lộc: Đoạn tuyến bổ sung nối đường 62m kéo dài đến nút giao đường ô tô cao tốc Hà Nội-Hải Phòng (giai đoạn 1)</t>
  </si>
  <si>
    <t xml:space="preserve">Gia Lộc </t>
  </si>
  <si>
    <t>2016-2019</t>
  </si>
  <si>
    <t>2359; 26/8/2016</t>
  </si>
  <si>
    <t>Xây dựng cầu giao thông nông thôn sử dụng vật tư thu hồi từ dự án nâng cao an toàn cầu đường sắt trên tuyến đường sắt Hà Nội - Thành phố Hồ Chí Minh</t>
  </si>
  <si>
    <t>CG, TM, NG, TK,TH, KT, KM, CL</t>
  </si>
  <si>
    <t>3075, 28/10/2016</t>
  </si>
  <si>
    <t>Xây dựng tuyến đường dẫn cầu Quang Thanh, huyện Thanh Hà</t>
  </si>
  <si>
    <t>2239; 06/8/2020</t>
  </si>
  <si>
    <t>Đường gom và đường ống cấp nước KCN Cẩm Điền - Lương Điền</t>
  </si>
  <si>
    <t xml:space="preserve">Cẩm Giàng, Bình Giang </t>
  </si>
  <si>
    <t>3412; 25/9/2009</t>
  </si>
  <si>
    <t>Mở rộng, nâng cấp đường trục chính phường Chí Minh, thành phố Chí Linh (đoạn từ đường tránh QL37 đến đường Trần Quốc Chẩn)</t>
  </si>
  <si>
    <t>Cải tạo, nâng cấp đường huyện 194B, huyện Cẩm Giàng (đoạn từ Quốc lộ 5 đến cảng Tiên Kiều)</t>
  </si>
  <si>
    <t>2015-2018</t>
  </si>
  <si>
    <t>1004; 24/4/2015</t>
  </si>
  <si>
    <t>Cải tạo, nâng cấp đường huyện Cao Thắng - Tiền Phong đoạn từ Km5+000 đến Km8+800, huyện Thanh Miện</t>
  </si>
  <si>
    <t>3324, 31/10/2017; 1287, 19/5/2020</t>
  </si>
  <si>
    <t>Văn hóa - Thể thao và Du lịch</t>
  </si>
  <si>
    <t>Công nghệ thông tin</t>
  </si>
  <si>
    <t>3312, 30/10/2017; 856, 19/3/2018</t>
  </si>
  <si>
    <t>Tỉnh Hải Dương</t>
  </si>
  <si>
    <t>2020-2030</t>
  </si>
  <si>
    <t>Quy hoạch</t>
  </si>
  <si>
    <t>Lập quy hoạch tỉnh thời kỳ 2021-2030, tầm nhìn đến năm 2050</t>
  </si>
  <si>
    <t>Công trình công cộng tại các đô thị</t>
  </si>
  <si>
    <t>Khu công viên cây xanh thuộc khu hành chính tập trung tỉnh Hải Dương</t>
  </si>
  <si>
    <t>3117; 16/10/2020</t>
  </si>
  <si>
    <t>Xây dựng Trụ sở làm việc Công an tỉnh Hải Dương</t>
  </si>
  <si>
    <t>77; 21/4/2017</t>
  </si>
  <si>
    <t>Trụ sở làm việc Chi cục Kiểm lâm tỉnh Hải Dương</t>
  </si>
  <si>
    <t>2457; 19/8/2020</t>
  </si>
  <si>
    <t>XII</t>
  </si>
  <si>
    <t>Giá trị khối lượng thực hiện từ khởi công đến 31/12/2020</t>
  </si>
  <si>
    <t>Lũy kế vốn đã bố trí đến 31/12/2020</t>
  </si>
  <si>
    <t>Dự kiến kế hoạch vốn năm 2021</t>
  </si>
  <si>
    <t>(Kèm theo Công văn số 92/STC-QLNS ngày 14/01/2021 của Sở Tài chính Hải Dương)</t>
  </si>
  <si>
    <t>DỰ TOÁN CHI NGÂN SÁCH CẤP TỈNH CHO TỪNG CƠ QUAN, TỔ CHỨC NĂM 2021</t>
  </si>
  <si>
    <t>18</t>
  </si>
  <si>
    <t>KẾ HOẠCH TÀI CHÍNH CỦA CÁC QUỸ TÀI CHÍNH NHÀ NƯỚC NGOÀI NGÂN SÁCH DO ĐỊA PHƯƠNG QUẢN LÝ NĂM 2021</t>
  </si>
  <si>
    <t>Tên quỹ</t>
  </si>
  <si>
    <t>Số dư nguồn ước đến ngày 31/12/2020</t>
  </si>
  <si>
    <t>Kế hoạch năm 2021</t>
  </si>
  <si>
    <t>Dự kiến dư nguồn đến ngày 31/12/2021</t>
  </si>
  <si>
    <t>Tổng nguồn vốn phát sinh trong năm</t>
  </si>
  <si>
    <t>Tổng sử dụng nguồn vốn trong năm</t>
  </si>
  <si>
    <t>Chênh lệch nguồn trong năm</t>
  </si>
  <si>
    <t xml:space="preserve">Trong đó: Hỗ trợ từ NSĐP </t>
  </si>
  <si>
    <t>6=1+2-4</t>
  </si>
  <si>
    <t>10=7-9</t>
  </si>
  <si>
    <t>11=6+7-9</t>
  </si>
  <si>
    <t>Qũy Bảo trợ trẻ em</t>
  </si>
  <si>
    <t>Qũy Đền ơn đáp nghĩa</t>
  </si>
  <si>
    <t>Qũy Việc làm người tàn tật</t>
  </si>
  <si>
    <t>Qũy Bảo trợ người tàn tật và trẻ em mồ côi</t>
  </si>
  <si>
    <t>Qũy Nạn nhân chất độc da cam/dioxin tỉnh Hải Dương</t>
  </si>
  <si>
    <t>Qũy Khuyến học</t>
  </si>
  <si>
    <t>Qũy Vì người nghèo</t>
  </si>
  <si>
    <t>Qũy Cứu trợ</t>
  </si>
  <si>
    <t xml:space="preserve">Qũy Khám chữa bệnh người nghèo </t>
  </si>
  <si>
    <t>Qũy toàn xã hội và phát huy vai trò người cao tuổi</t>
  </si>
  <si>
    <t>Qũy Phòng, chống thiên tai</t>
  </si>
  <si>
    <t>Qũy Phòng chống tội phạm</t>
  </si>
  <si>
    <t>Qũy Đầu tư phát triển</t>
  </si>
  <si>
    <t>Qũy Bảo vệ môi trường</t>
  </si>
  <si>
    <t>Qũy Phát triển khoa học công nghệ</t>
  </si>
  <si>
    <t>Qũy Hỗ trợ Nông dân</t>
  </si>
  <si>
    <t xml:space="preserve">Qũy Hỗ trợ phụ nữ phát triển </t>
  </si>
  <si>
    <t>Qũy Hỗ trợ phát triển hợp tác xã</t>
  </si>
  <si>
    <t>BỘI CHI VÀ PHƯƠNG ÁN VAY - TRẢ NỢ NGÂN SÁCH ĐỊA PHƯƠNG NĂM 2021</t>
  </si>
  <si>
    <t>Dự toán năm 2021</t>
  </si>
  <si>
    <t xml:space="preserve">THU NSĐP ĐƯỢC HƯỞNG </t>
  </si>
  <si>
    <t>BỘI THU NSĐP/BỘI CHI NSĐP</t>
  </si>
  <si>
    <t>HẠN MỨC DƯ NỢ VAY TỐI ĐA CỦA NSĐP THEO QUY ĐỊNH</t>
  </si>
  <si>
    <t>E</t>
  </si>
  <si>
    <t>KẾ HOẠCH VAY, TRẢ NỢ GỐC</t>
  </si>
  <si>
    <t>Tổng dư nợ đầu năm</t>
  </si>
  <si>
    <t>Tỷ lệ mức dư nợ đầu kỳ so với mức dư nợ vay tối đa của ngân sách địa phương (%)</t>
  </si>
  <si>
    <t>Vay vốn tồn ngân Kho bạc Nhà nước</t>
  </si>
  <si>
    <t>Vay lại từ nguồn Chính phủ vay ngoài nước</t>
  </si>
  <si>
    <t>Dự án cấp nước sạch và VSNT Đồng bằng Sông Hồng</t>
  </si>
  <si>
    <t>Dự án năng lượng nông thôn Re II</t>
  </si>
  <si>
    <t>Dự án Nhà máy chế biến phân hữu cơ từ rác thải sinh hoạt tỉnh Hải Dương</t>
  </si>
  <si>
    <t>Dự án sửa chữa và nâng cao an toàn đập tỉnh Hải Dương (WB8)</t>
  </si>
  <si>
    <t>Dự án Phát triển tổng hợp các đô thị động lực thành phố Hải Dương tỉnh Hải Dương</t>
  </si>
  <si>
    <t>Vay trong nước khác</t>
  </si>
  <si>
    <t>Vay kiên cố hóa kênh mương giao thông nông thôn</t>
  </si>
  <si>
    <t>Trả nợ gốc vay trong năm</t>
  </si>
  <si>
    <t>Theo nguồn vốn vay</t>
  </si>
  <si>
    <t>Theo nguồn trả nợ</t>
  </si>
  <si>
    <t>Bội thu NSĐP</t>
  </si>
  <si>
    <t>Tăng thu, tiết kiệm chi</t>
  </si>
  <si>
    <t>Kết dư ngân sách cấp tỉnh</t>
  </si>
  <si>
    <t>Tổng mức vay các dự án trong năm</t>
  </si>
  <si>
    <t>Theo mục đích vay</t>
  </si>
  <si>
    <t>Theo nguồn vay</t>
  </si>
  <si>
    <t>Dự án Phát triển tổng hợp các đô thị động lực Thành phố Hải Dương tỉnh Hải Dương</t>
  </si>
  <si>
    <t>Vốn trong nước khác</t>
  </si>
  <si>
    <t xml:space="preserve">IV </t>
  </si>
  <si>
    <t xml:space="preserve">Tổng dư nợ cuối năm </t>
  </si>
  <si>
    <t>Tỷ lệ mức dư nợ cuối kỳ so với mức dư nợ vay tối đa của ngân sách địa phương (%)</t>
  </si>
  <si>
    <t>G</t>
  </si>
  <si>
    <t>TRẢ NỢ LÃI, PHÍ</t>
  </si>
  <si>
    <t>Dự án năng lượng nông thông Re II</t>
  </si>
  <si>
    <t>Dự án Sửa chữa và nâng cao an toàn đập (WB8)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</si>
</sst>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409]dddd\,\ mmmm\ dd\,\ yyyy"/>
    <numFmt numFmtId="172" formatCode="[$-409]h:mm:ss\ AM/PM"/>
    <numFmt numFmtId="173" formatCode="###\ ###\ ###\ ###"/>
  </numFmts>
  <fonts count="90">
    <font>
      <sz val="11"/>
      <color theme="1"/>
      <name val="Calibri"/>
      <family val="2"/>
    </font>
    <font>
      <sz val="11"/>
      <color indexed="8"/>
      <name val="Calibri"/>
      <family val="2"/>
    </font>
    <font>
      <i/>
      <sz val="10"/>
      <color indexed="8"/>
      <name val="Arial"/>
      <family val="2"/>
    </font>
    <font>
      <b/>
      <sz val="12"/>
      <name val="Times New Roman"/>
      <family val="1"/>
    </font>
    <font>
      <b/>
      <sz val="12"/>
      <color indexed="8"/>
      <name val="Times New Roman"/>
      <family val="1"/>
    </font>
    <font>
      <i/>
      <sz val="10"/>
      <color indexed="8"/>
      <name val="Times New Roman"/>
      <family val="1"/>
    </font>
    <font>
      <b/>
      <sz val="13"/>
      <color indexed="8"/>
      <name val="Times New Roman"/>
      <family val="1"/>
    </font>
    <font>
      <sz val="13"/>
      <color indexed="8"/>
      <name val="Times New Roman"/>
      <family val="1"/>
    </font>
    <font>
      <i/>
      <sz val="13"/>
      <color indexed="8"/>
      <name val="Times New Roman"/>
      <family val="1"/>
    </font>
    <font>
      <sz val="10"/>
      <name val="Arial"/>
      <family val="2"/>
    </font>
    <font>
      <sz val="12"/>
      <name val=".VnTime"/>
      <family val="2"/>
    </font>
    <font>
      <sz val="10"/>
      <name val="Times New Roman"/>
      <family val="1"/>
    </font>
    <font>
      <sz val="13"/>
      <name val="Times New Roman"/>
      <family val="1"/>
    </font>
    <font>
      <b/>
      <sz val="14"/>
      <name val="Times New Roman"/>
      <family val="1"/>
    </font>
    <font>
      <sz val="12"/>
      <name val="Times New Roman"/>
      <family val="1"/>
    </font>
    <font>
      <i/>
      <sz val="14"/>
      <name val="Times New Roman"/>
      <family val="1"/>
    </font>
    <font>
      <sz val="14"/>
      <name val="Times New Roman"/>
      <family val="1"/>
    </font>
    <font>
      <i/>
      <sz val="13"/>
      <name val="Times New Roman"/>
      <family val="1"/>
    </font>
    <font>
      <b/>
      <sz val="13"/>
      <name val="Times New Roman"/>
      <family val="1"/>
    </font>
    <font>
      <i/>
      <sz val="14"/>
      <color indexed="9"/>
      <name val="Times New Roman"/>
      <family val="1"/>
    </font>
    <font>
      <sz val="12"/>
      <color indexed="9"/>
      <name val="Times New Roman"/>
      <family val="1"/>
    </font>
    <font>
      <sz val="14"/>
      <color indexed="9"/>
      <name val="Times New Roman"/>
      <family val="1"/>
    </font>
    <font>
      <i/>
      <sz val="12"/>
      <color indexed="9"/>
      <name val="Times New Roman"/>
      <family val="1"/>
    </font>
    <font>
      <i/>
      <sz val="12"/>
      <name val="Times New Roman"/>
      <family val="1"/>
    </font>
    <font>
      <b/>
      <sz val="14"/>
      <color indexed="8"/>
      <name val="Times New Roman"/>
      <family val="1"/>
    </font>
    <font>
      <sz val="12"/>
      <color indexed="8"/>
      <name val="Times New Roman"/>
      <family val="1"/>
    </font>
    <font>
      <i/>
      <sz val="12"/>
      <color indexed="8"/>
      <name val="Times New Roman"/>
      <family val="1"/>
    </font>
    <font>
      <sz val="9"/>
      <color indexed="8"/>
      <name val="Times New Roman"/>
      <family val="1"/>
    </font>
    <font>
      <sz val="9"/>
      <name val="Times New Roman"/>
      <family val="1"/>
    </font>
    <font>
      <i/>
      <sz val="9"/>
      <color indexed="8"/>
      <name val="Times New Roman"/>
      <family val="1"/>
    </font>
    <font>
      <b/>
      <sz val="9"/>
      <name val="Times New Roman"/>
      <family val="1"/>
    </font>
    <font>
      <b/>
      <sz val="10"/>
      <name val="Arial"/>
      <family val="2"/>
    </font>
    <font>
      <sz val="11"/>
      <name val="Times New Roman"/>
      <family val="1"/>
    </font>
    <font>
      <b/>
      <sz val="11"/>
      <name val="Times New Roman"/>
      <family val="1"/>
    </font>
    <font>
      <sz val="8"/>
      <name val="Times New Roman"/>
      <family val="1"/>
    </font>
    <font>
      <b/>
      <sz val="10"/>
      <name val="Times New Roman"/>
      <family val="1"/>
    </font>
    <font>
      <u val="single"/>
      <sz val="13"/>
      <name val="Times New Roman"/>
      <family val="1"/>
    </font>
    <font>
      <sz val="8"/>
      <name val="Calibri"/>
      <family val="2"/>
    </font>
    <font>
      <b/>
      <sz val="9"/>
      <color indexed="8"/>
      <name val="Times New Roman"/>
      <family val="1"/>
    </font>
    <font>
      <b/>
      <i/>
      <sz val="14"/>
      <color indexed="8"/>
      <name val="Times New Roman"/>
      <family val="1"/>
    </font>
    <font>
      <b/>
      <sz val="10"/>
      <color indexed="8"/>
      <name val="Times New Roman"/>
      <family val="1"/>
    </font>
    <font>
      <sz val="10"/>
      <color indexed="8"/>
      <name val="Times New Roman"/>
      <family val="1"/>
    </font>
    <font>
      <i/>
      <sz val="14"/>
      <color indexed="8"/>
      <name val="Times New Roman"/>
      <family val="1"/>
    </font>
    <font>
      <sz val="14"/>
      <color indexed="8"/>
      <name val="Times New Roman"/>
      <family val="1"/>
    </font>
    <font>
      <b/>
      <sz val="10"/>
      <color indexed="10"/>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Times New Roman"/>
      <family val="1"/>
    </font>
    <font>
      <b/>
      <sz val="11"/>
      <color indexed="8"/>
      <name val="Times New Roman"/>
      <family val="1"/>
    </font>
    <font>
      <i/>
      <sz val="11"/>
      <color indexed="8"/>
      <name val="Times New Roman"/>
      <family val="1"/>
    </font>
    <font>
      <b/>
      <i/>
      <sz val="12"/>
      <color indexed="8"/>
      <name val="Times New Roman"/>
      <family val="1"/>
    </font>
    <font>
      <i/>
      <sz val="11"/>
      <name val="Times New Roman"/>
      <family val="1"/>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0"/>
      <color theme="1"/>
      <name val="Times New Roman"/>
      <family val="1"/>
    </font>
    <font>
      <b/>
      <sz val="10"/>
      <color rgb="FFFF0000"/>
      <name val="Times New Roman"/>
      <family val="1"/>
    </font>
    <font>
      <sz val="10"/>
      <color theme="1"/>
      <name val="Times New Roman"/>
      <family val="1"/>
    </font>
    <font>
      <i/>
      <sz val="12"/>
      <color rgb="FF000000"/>
      <name val="Times New Roman"/>
      <family val="1"/>
    </font>
    <font>
      <i/>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style="thin"/>
    </border>
    <border>
      <left style="thin"/>
      <right style="thin"/>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hair">
        <color indexed="8"/>
      </bottom>
    </border>
    <border>
      <left style="thin"/>
      <right style="thin"/>
      <top style="hair"/>
      <bottom>
        <color indexed="63"/>
      </bottom>
    </border>
    <border>
      <left style="thin"/>
      <right style="thin"/>
      <top style="dotted"/>
      <bottom style="dotted"/>
    </border>
    <border>
      <left style="thin"/>
      <right style="thin"/>
      <top style="dotted"/>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style="thin">
        <color indexed="8"/>
      </left>
      <right style="thin">
        <color indexed="8"/>
      </right>
      <top style="hair">
        <color indexed="8"/>
      </top>
      <bottom>
        <color indexed="63"/>
      </bottom>
    </border>
    <border>
      <left/>
      <right/>
      <top style="thin"/>
      <bottom style="thin"/>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right/>
      <top style="thin"/>
      <bottom/>
    </border>
    <border>
      <left/>
      <right style="thin"/>
      <top style="thin"/>
      <bottom/>
    </border>
    <border>
      <left style="thin"/>
      <right/>
      <top/>
      <bottom style="thin"/>
    </border>
    <border>
      <left/>
      <right style="thin"/>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10" fillId="0" borderId="0">
      <alignment/>
      <protection/>
    </xf>
    <xf numFmtId="0" fontId="70" fillId="27" borderId="1" applyNumberFormat="0" applyAlignment="0" applyProtection="0"/>
    <xf numFmtId="0" fontId="71" fillId="28" borderId="2" applyNumberFormat="0" applyAlignment="0" applyProtection="0"/>
    <xf numFmtId="0" fontId="10" fillId="0" borderId="0">
      <alignment/>
      <protection/>
    </xf>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9" fillId="0" borderId="0">
      <alignment/>
      <protection/>
    </xf>
    <xf numFmtId="0" fontId="9" fillId="0" borderId="0">
      <alignment/>
      <protection/>
    </xf>
    <xf numFmtId="0" fontId="0" fillId="0" borderId="0">
      <alignment/>
      <protection/>
    </xf>
    <xf numFmtId="0" fontId="10" fillId="0" borderId="0">
      <alignment/>
      <protection/>
    </xf>
    <xf numFmtId="0" fontId="10" fillId="0" borderId="0">
      <alignment/>
      <protection/>
    </xf>
    <xf numFmtId="0" fontId="9" fillId="0" borderId="0">
      <alignment/>
      <protection/>
    </xf>
    <xf numFmtId="0" fontId="10" fillId="0" borderId="0">
      <alignment/>
      <protection/>
    </xf>
    <xf numFmtId="0" fontId="9" fillId="0" borderId="0">
      <alignment/>
      <protection/>
    </xf>
    <xf numFmtId="0" fontId="1" fillId="32" borderId="7" applyNumberFormat="0" applyFont="0" applyAlignment="0" applyProtection="0"/>
    <xf numFmtId="0" fontId="80" fillId="27" borderId="8" applyNumberFormat="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525">
    <xf numFmtId="0" fontId="0" fillId="0" borderId="0" xfId="0" applyFont="1" applyAlignment="1">
      <alignment/>
    </xf>
    <xf numFmtId="0" fontId="2" fillId="0" borderId="0" xfId="0" applyFont="1" applyAlignment="1">
      <alignment vertical="center"/>
    </xf>
    <xf numFmtId="0" fontId="7" fillId="0" borderId="0" xfId="0" applyFont="1" applyAlignment="1">
      <alignment/>
    </xf>
    <xf numFmtId="0" fontId="6" fillId="0" borderId="0" xfId="0" applyFont="1" applyAlignment="1">
      <alignment/>
    </xf>
    <xf numFmtId="3" fontId="6" fillId="0" borderId="0" xfId="0" applyNumberFormat="1" applyFont="1" applyAlignment="1">
      <alignment/>
    </xf>
    <xf numFmtId="0" fontId="12" fillId="0" borderId="0" xfId="64" applyFont="1">
      <alignment/>
      <protection/>
    </xf>
    <xf numFmtId="3" fontId="12" fillId="0" borderId="0" xfId="64" applyNumberFormat="1" applyFont="1">
      <alignment/>
      <protection/>
    </xf>
    <xf numFmtId="0" fontId="6" fillId="0" borderId="0" xfId="64" applyFont="1">
      <alignment/>
      <protection/>
    </xf>
    <xf numFmtId="0" fontId="8" fillId="0" borderId="0" xfId="64" applyFont="1" applyAlignment="1">
      <alignment vertical="center"/>
      <protection/>
    </xf>
    <xf numFmtId="0" fontId="13" fillId="0" borderId="0" xfId="68" applyFont="1" applyFill="1" applyAlignment="1">
      <alignment horizontal="center"/>
      <protection/>
    </xf>
    <xf numFmtId="0" fontId="13" fillId="0" borderId="0" xfId="68" applyFont="1" applyFill="1" applyAlignment="1">
      <alignment horizontal="left"/>
      <protection/>
    </xf>
    <xf numFmtId="0" fontId="14" fillId="0" borderId="0" xfId="68" applyFont="1" applyFill="1">
      <alignment/>
      <protection/>
    </xf>
    <xf numFmtId="0" fontId="8" fillId="0" borderId="0" xfId="68" applyFont="1" applyAlignment="1">
      <alignment horizontal="center" vertical="center"/>
      <protection/>
    </xf>
    <xf numFmtId="0" fontId="15" fillId="0" borderId="0" xfId="68" applyFont="1" applyFill="1" applyAlignment="1">
      <alignment horizontal="center"/>
      <protection/>
    </xf>
    <xf numFmtId="0" fontId="15" fillId="0" borderId="0" xfId="68" applyFont="1" applyFill="1" applyAlignment="1">
      <alignment horizontal="left"/>
      <protection/>
    </xf>
    <xf numFmtId="0" fontId="18" fillId="0" borderId="10" xfId="68" applyFont="1" applyFill="1" applyBorder="1" applyAlignment="1">
      <alignment horizontal="center" vertical="center"/>
      <protection/>
    </xf>
    <xf numFmtId="0" fontId="12" fillId="0" borderId="0" xfId="68" applyFont="1" applyFill="1">
      <alignment/>
      <protection/>
    </xf>
    <xf numFmtId="0" fontId="18" fillId="0" borderId="11" xfId="68" applyFont="1" applyFill="1" applyBorder="1" applyAlignment="1">
      <alignment horizontal="center" vertical="center"/>
      <protection/>
    </xf>
    <xf numFmtId="0" fontId="18" fillId="0" borderId="12" xfId="68" applyFont="1" applyFill="1" applyBorder="1" applyAlignment="1">
      <alignment horizontal="center" vertical="center" wrapText="1"/>
      <protection/>
    </xf>
    <xf numFmtId="0" fontId="18" fillId="0" borderId="12" xfId="68" applyFont="1" applyFill="1" applyBorder="1" applyAlignment="1">
      <alignment horizontal="left" vertical="center" wrapText="1"/>
      <protection/>
    </xf>
    <xf numFmtId="3" fontId="18" fillId="0" borderId="12" xfId="68" applyNumberFormat="1" applyFont="1" applyFill="1" applyBorder="1" applyAlignment="1">
      <alignment vertical="center" wrapText="1"/>
      <protection/>
    </xf>
    <xf numFmtId="0" fontId="18" fillId="0" borderId="0" xfId="68" applyFont="1" applyFill="1">
      <alignment/>
      <protection/>
    </xf>
    <xf numFmtId="0" fontId="18" fillId="0" borderId="13" xfId="68" applyFont="1" applyFill="1" applyBorder="1" applyAlignment="1">
      <alignment horizontal="center" vertical="center" wrapText="1"/>
      <protection/>
    </xf>
    <xf numFmtId="0" fontId="18" fillId="0" borderId="13" xfId="68" applyFont="1" applyFill="1" applyBorder="1" applyAlignment="1">
      <alignment horizontal="left" vertical="center" wrapText="1"/>
      <protection/>
    </xf>
    <xf numFmtId="3" fontId="18" fillId="0" borderId="13" xfId="68" applyNumberFormat="1" applyFont="1" applyFill="1" applyBorder="1" applyAlignment="1">
      <alignment vertical="center" wrapText="1"/>
      <protection/>
    </xf>
    <xf numFmtId="0" fontId="12" fillId="0" borderId="13" xfId="68" applyFont="1" applyFill="1" applyBorder="1" applyAlignment="1">
      <alignment horizontal="center" vertical="center" wrapText="1"/>
      <protection/>
    </xf>
    <xf numFmtId="0" fontId="12" fillId="0" borderId="13" xfId="68" applyFont="1" applyFill="1" applyBorder="1" applyAlignment="1">
      <alignment horizontal="left" vertical="center" wrapText="1"/>
      <protection/>
    </xf>
    <xf numFmtId="3" fontId="12" fillId="0" borderId="13" xfId="68" applyNumberFormat="1" applyFont="1" applyFill="1" applyBorder="1" applyAlignment="1">
      <alignment vertical="center" wrapText="1"/>
      <protection/>
    </xf>
    <xf numFmtId="0" fontId="8" fillId="0" borderId="13" xfId="68" applyFont="1" applyFill="1" applyBorder="1" applyAlignment="1">
      <alignment horizontal="center" vertical="center" wrapText="1"/>
      <protection/>
    </xf>
    <xf numFmtId="49" fontId="8" fillId="0" borderId="13" xfId="68" applyNumberFormat="1" applyFont="1" applyFill="1" applyBorder="1" applyAlignment="1">
      <alignment horizontal="left" vertical="center" wrapText="1"/>
      <protection/>
    </xf>
    <xf numFmtId="3" fontId="17" fillId="0" borderId="13" xfId="68" applyNumberFormat="1" applyFont="1" applyFill="1" applyBorder="1" applyAlignment="1">
      <alignment vertical="center" wrapText="1"/>
      <protection/>
    </xf>
    <xf numFmtId="0" fontId="17" fillId="0" borderId="0" xfId="68" applyFont="1" applyFill="1" applyAlignment="1">
      <alignment vertical="center" wrapText="1"/>
      <protection/>
    </xf>
    <xf numFmtId="0" fontId="17" fillId="0" borderId="0" xfId="68" applyFont="1" applyFill="1" applyBorder="1" applyAlignment="1">
      <alignment vertical="center" wrapText="1"/>
      <protection/>
    </xf>
    <xf numFmtId="0" fontId="17" fillId="0" borderId="13" xfId="68" applyFont="1" applyFill="1" applyBorder="1" applyAlignment="1">
      <alignment horizontal="center" vertical="center" wrapText="1"/>
      <protection/>
    </xf>
    <xf numFmtId="0" fontId="17" fillId="0" borderId="13" xfId="68" applyFont="1" applyFill="1" applyBorder="1" applyAlignment="1">
      <alignment horizontal="left" vertical="center" wrapText="1"/>
      <protection/>
    </xf>
    <xf numFmtId="0" fontId="17" fillId="0" borderId="0" xfId="68" applyFont="1" applyFill="1">
      <alignment/>
      <protection/>
    </xf>
    <xf numFmtId="0" fontId="12" fillId="0" borderId="14" xfId="68" applyFont="1" applyFill="1" applyBorder="1" applyAlignment="1">
      <alignment horizontal="center"/>
      <protection/>
    </xf>
    <xf numFmtId="0" fontId="12" fillId="0" borderId="14" xfId="68" applyFont="1" applyFill="1" applyBorder="1" applyAlignment="1">
      <alignment horizontal="left" wrapText="1"/>
      <protection/>
    </xf>
    <xf numFmtId="0" fontId="12" fillId="0" borderId="14" xfId="68" applyFont="1" applyFill="1" applyBorder="1">
      <alignment/>
      <protection/>
    </xf>
    <xf numFmtId="0" fontId="20" fillId="0" borderId="0" xfId="68" applyFont="1" applyFill="1">
      <alignment/>
      <protection/>
    </xf>
    <xf numFmtId="0" fontId="21" fillId="0" borderId="0" xfId="68" applyFont="1" applyFill="1" applyAlignment="1">
      <alignment horizontal="center"/>
      <protection/>
    </xf>
    <xf numFmtId="0" fontId="22" fillId="0" borderId="0" xfId="68" applyFont="1" applyFill="1" applyAlignment="1" quotePrefix="1">
      <alignment horizontal="left"/>
      <protection/>
    </xf>
    <xf numFmtId="0" fontId="21" fillId="0" borderId="0" xfId="68" applyFont="1" applyFill="1" applyAlignment="1">
      <alignment horizontal="center" wrapText="1"/>
      <protection/>
    </xf>
    <xf numFmtId="0" fontId="20" fillId="0" borderId="0" xfId="68" applyFont="1" applyFill="1" applyAlignment="1">
      <alignment wrapText="1"/>
      <protection/>
    </xf>
    <xf numFmtId="0" fontId="22" fillId="0" borderId="0" xfId="68" applyFont="1" applyFill="1" applyBorder="1" applyAlignment="1" quotePrefix="1">
      <alignment horizontal="left"/>
      <protection/>
    </xf>
    <xf numFmtId="0" fontId="19" fillId="0" borderId="0" xfId="68" applyFont="1" applyFill="1" applyAlignment="1">
      <alignment horizontal="center"/>
      <protection/>
    </xf>
    <xf numFmtId="0" fontId="21" fillId="0" borderId="0" xfId="66" applyFont="1" applyFill="1" applyAlignment="1">
      <alignment horizontal="center"/>
      <protection/>
    </xf>
    <xf numFmtId="0" fontId="16" fillId="0" borderId="0" xfId="66" applyFont="1" applyFill="1" applyAlignment="1">
      <alignment horizontal="center"/>
      <protection/>
    </xf>
    <xf numFmtId="0" fontId="23" fillId="0" borderId="0" xfId="68" applyFont="1" applyFill="1" applyAlignment="1" quotePrefix="1">
      <alignment horizontal="left"/>
      <protection/>
    </xf>
    <xf numFmtId="0" fontId="14" fillId="0" borderId="0" xfId="68" applyFont="1" applyFill="1" applyAlignment="1">
      <alignment horizontal="center"/>
      <protection/>
    </xf>
    <xf numFmtId="0" fontId="14" fillId="0" borderId="0" xfId="68" applyFont="1" applyFill="1" applyAlignment="1">
      <alignment horizontal="left"/>
      <protection/>
    </xf>
    <xf numFmtId="0" fontId="12" fillId="0" borderId="0" xfId="68" applyFont="1" applyAlignment="1">
      <alignment horizontal="center"/>
      <protection/>
    </xf>
    <xf numFmtId="0" fontId="12" fillId="0" borderId="0" xfId="68" applyFont="1">
      <alignment/>
      <protection/>
    </xf>
    <xf numFmtId="0" fontId="8" fillId="0" borderId="0" xfId="68" applyFont="1" applyAlignment="1">
      <alignment vertical="center"/>
      <protection/>
    </xf>
    <xf numFmtId="0" fontId="4" fillId="0" borderId="15" xfId="68" applyFont="1" applyBorder="1" applyAlignment="1">
      <alignment horizontal="center" vertical="center" wrapText="1"/>
      <protection/>
    </xf>
    <xf numFmtId="0" fontId="14" fillId="0" borderId="0" xfId="68" applyFont="1">
      <alignment/>
      <protection/>
    </xf>
    <xf numFmtId="0" fontId="25" fillId="0" borderId="15" xfId="68" applyFont="1" applyBorder="1" applyAlignment="1">
      <alignment horizontal="center" vertical="center" wrapText="1"/>
      <protection/>
    </xf>
    <xf numFmtId="0" fontId="4" fillId="0" borderId="16" xfId="68" applyFont="1" applyBorder="1" applyAlignment="1">
      <alignment horizontal="center" vertical="center" wrapText="1"/>
      <protection/>
    </xf>
    <xf numFmtId="0" fontId="4" fillId="0" borderId="16" xfId="68" applyFont="1" applyBorder="1" applyAlignment="1">
      <alignment vertical="center" wrapText="1"/>
      <protection/>
    </xf>
    <xf numFmtId="3" fontId="4" fillId="0" borderId="16" xfId="49" applyNumberFormat="1" applyFont="1" applyBorder="1" applyAlignment="1">
      <alignment horizontal="right" vertical="center" wrapText="1"/>
    </xf>
    <xf numFmtId="3" fontId="4" fillId="0" borderId="0" xfId="68" applyNumberFormat="1" applyFont="1">
      <alignment/>
      <protection/>
    </xf>
    <xf numFmtId="0" fontId="4" fillId="0" borderId="0" xfId="68" applyFont="1">
      <alignment/>
      <protection/>
    </xf>
    <xf numFmtId="0" fontId="4" fillId="0" borderId="13" xfId="68" applyFont="1" applyBorder="1" applyAlignment="1">
      <alignment horizontal="center" vertical="center" wrapText="1"/>
      <protection/>
    </xf>
    <xf numFmtId="0" fontId="4" fillId="0" borderId="13" xfId="68" applyFont="1" applyBorder="1" applyAlignment="1">
      <alignment vertical="center" wrapText="1"/>
      <protection/>
    </xf>
    <xf numFmtId="3" fontId="4" fillId="0" borderId="13" xfId="49" applyNumberFormat="1" applyFont="1" applyBorder="1" applyAlignment="1">
      <alignment horizontal="right" vertical="center" wrapText="1"/>
    </xf>
    <xf numFmtId="0" fontId="25" fillId="0" borderId="13" xfId="68" applyFont="1" applyBorder="1" applyAlignment="1">
      <alignment horizontal="center" vertical="center" wrapText="1"/>
      <protection/>
    </xf>
    <xf numFmtId="0" fontId="25" fillId="0" borderId="13" xfId="68" applyFont="1" applyBorder="1" applyAlignment="1">
      <alignment vertical="center" wrapText="1"/>
      <protection/>
    </xf>
    <xf numFmtId="3" fontId="25" fillId="0" borderId="13" xfId="49" applyNumberFormat="1" applyFont="1" applyBorder="1" applyAlignment="1">
      <alignment horizontal="right" vertical="center" wrapText="1"/>
    </xf>
    <xf numFmtId="0" fontId="26" fillId="0" borderId="13" xfId="68" applyFont="1" applyBorder="1" applyAlignment="1">
      <alignment vertical="center" wrapText="1"/>
      <protection/>
    </xf>
    <xf numFmtId="3" fontId="14" fillId="0" borderId="13" xfId="49" applyNumberFormat="1" applyFont="1" applyBorder="1" applyAlignment="1">
      <alignment horizontal="right"/>
    </xf>
    <xf numFmtId="3" fontId="4" fillId="0" borderId="14" xfId="49" applyNumberFormat="1" applyFont="1" applyBorder="1" applyAlignment="1">
      <alignment horizontal="right" vertical="center" wrapText="1"/>
    </xf>
    <xf numFmtId="0" fontId="8" fillId="0" borderId="0" xfId="68" applyFont="1" applyAlignment="1">
      <alignment horizontal="right" vertical="center"/>
      <protection/>
    </xf>
    <xf numFmtId="0" fontId="6" fillId="0" borderId="15" xfId="68" applyFont="1" applyBorder="1" applyAlignment="1">
      <alignment horizontal="center" vertical="center" wrapText="1"/>
      <protection/>
    </xf>
    <xf numFmtId="0" fontId="6" fillId="0" borderId="16" xfId="68" applyFont="1" applyBorder="1" applyAlignment="1">
      <alignment horizontal="center" vertical="center" wrapText="1"/>
      <protection/>
    </xf>
    <xf numFmtId="0" fontId="6" fillId="0" borderId="16" xfId="68" applyFont="1" applyBorder="1" applyAlignment="1">
      <alignment vertical="center" wrapText="1"/>
      <protection/>
    </xf>
    <xf numFmtId="3" fontId="6" fillId="0" borderId="16" xfId="68" applyNumberFormat="1" applyFont="1" applyBorder="1" applyAlignment="1">
      <alignment horizontal="right" vertical="center" wrapText="1"/>
      <protection/>
    </xf>
    <xf numFmtId="0" fontId="6" fillId="0" borderId="0" xfId="68" applyFont="1">
      <alignment/>
      <protection/>
    </xf>
    <xf numFmtId="0" fontId="6" fillId="0" borderId="13" xfId="68" applyFont="1" applyBorder="1" applyAlignment="1">
      <alignment horizontal="center" vertical="center" wrapText="1"/>
      <protection/>
    </xf>
    <xf numFmtId="0" fontId="6" fillId="0" borderId="13" xfId="68" applyFont="1" applyBorder="1" applyAlignment="1">
      <alignment vertical="center" wrapText="1"/>
      <protection/>
    </xf>
    <xf numFmtId="3" fontId="6" fillId="0" borderId="13" xfId="68" applyNumberFormat="1" applyFont="1" applyBorder="1" applyAlignment="1">
      <alignment horizontal="right" vertical="center" wrapText="1"/>
      <protection/>
    </xf>
    <xf numFmtId="0" fontId="7" fillId="0" borderId="13" xfId="68" applyFont="1" applyBorder="1" applyAlignment="1">
      <alignment horizontal="center" vertical="center" wrapText="1"/>
      <protection/>
    </xf>
    <xf numFmtId="0" fontId="7" fillId="0" borderId="13" xfId="68" applyFont="1" applyBorder="1" applyAlignment="1">
      <alignment vertical="center" wrapText="1"/>
      <protection/>
    </xf>
    <xf numFmtId="3" fontId="7" fillId="0" borderId="13" xfId="68" applyNumberFormat="1" applyFont="1" applyBorder="1" applyAlignment="1">
      <alignment horizontal="right" vertical="center" wrapText="1"/>
      <protection/>
    </xf>
    <xf numFmtId="3" fontId="12" fillId="0" borderId="0" xfId="68" applyNumberFormat="1" applyFont="1">
      <alignment/>
      <protection/>
    </xf>
    <xf numFmtId="0" fontId="6" fillId="0" borderId="14" xfId="68" applyFont="1" applyBorder="1" applyAlignment="1">
      <alignment horizontal="center" vertical="center" wrapText="1"/>
      <protection/>
    </xf>
    <xf numFmtId="0" fontId="6" fillId="0" borderId="14" xfId="68" applyFont="1" applyBorder="1" applyAlignment="1">
      <alignment vertical="center" wrapText="1"/>
      <protection/>
    </xf>
    <xf numFmtId="3" fontId="6" fillId="0" borderId="14" xfId="68" applyNumberFormat="1" applyFont="1" applyBorder="1" applyAlignment="1">
      <alignment horizontal="right" vertical="center" wrapText="1"/>
      <protection/>
    </xf>
    <xf numFmtId="3" fontId="6" fillId="0" borderId="0" xfId="68" applyNumberFormat="1" applyFont="1">
      <alignment/>
      <protection/>
    </xf>
    <xf numFmtId="0" fontId="14" fillId="0" borderId="0" xfId="64" applyFont="1">
      <alignment/>
      <protection/>
    </xf>
    <xf numFmtId="0" fontId="16" fillId="0" borderId="0" xfId="64" applyFont="1">
      <alignment/>
      <protection/>
    </xf>
    <xf numFmtId="0" fontId="14" fillId="0" borderId="15" xfId="64" applyFont="1" applyBorder="1" applyAlignment="1">
      <alignment horizontal="center"/>
      <protection/>
    </xf>
    <xf numFmtId="0" fontId="16" fillId="0" borderId="0" xfId="67" applyFont="1">
      <alignment/>
      <protection/>
    </xf>
    <xf numFmtId="0" fontId="8" fillId="0" borderId="0" xfId="64" applyFont="1" applyAlignment="1">
      <alignment horizontal="center" vertical="center"/>
      <protection/>
    </xf>
    <xf numFmtId="0" fontId="23" fillId="0" borderId="0" xfId="67" applyFont="1">
      <alignment/>
      <protection/>
    </xf>
    <xf numFmtId="0" fontId="34" fillId="0" borderId="0" xfId="67" applyFont="1">
      <alignment/>
      <protection/>
    </xf>
    <xf numFmtId="0" fontId="16" fillId="0" borderId="11" xfId="67" applyFont="1" applyBorder="1">
      <alignment/>
      <protection/>
    </xf>
    <xf numFmtId="0" fontId="18" fillId="0" borderId="0" xfId="64" applyFont="1">
      <alignment/>
      <protection/>
    </xf>
    <xf numFmtId="0" fontId="12" fillId="0" borderId="0" xfId="64" applyFont="1" applyAlignment="1">
      <alignment horizontal="center"/>
      <protection/>
    </xf>
    <xf numFmtId="0" fontId="18" fillId="0" borderId="16" xfId="64" applyFont="1" applyBorder="1" applyAlignment="1">
      <alignment horizontal="center"/>
      <protection/>
    </xf>
    <xf numFmtId="0" fontId="18" fillId="0" borderId="16" xfId="64" applyNumberFormat="1" applyFont="1" applyBorder="1" applyAlignment="1">
      <alignment horizontal="center"/>
      <protection/>
    </xf>
    <xf numFmtId="3" fontId="18" fillId="0" borderId="16" xfId="51" applyNumberFormat="1" applyFont="1" applyBorder="1" applyAlignment="1">
      <alignment/>
    </xf>
    <xf numFmtId="3" fontId="18" fillId="0" borderId="0" xfId="64" applyNumberFormat="1" applyFont="1">
      <alignment/>
      <protection/>
    </xf>
    <xf numFmtId="0" fontId="18" fillId="0" borderId="12" xfId="64" applyFont="1" applyBorder="1" applyAlignment="1">
      <alignment horizontal="center"/>
      <protection/>
    </xf>
    <xf numFmtId="0" fontId="18" fillId="0" borderId="12" xfId="64" applyNumberFormat="1" applyFont="1" applyBorder="1" applyAlignment="1">
      <alignment horizontal="center"/>
      <protection/>
    </xf>
    <xf numFmtId="3" fontId="18" fillId="0" borderId="12" xfId="51" applyNumberFormat="1" applyFont="1" applyBorder="1" applyAlignment="1">
      <alignment/>
    </xf>
    <xf numFmtId="0" fontId="12" fillId="0" borderId="13" xfId="64" applyFont="1" applyBorder="1" applyAlignment="1">
      <alignment horizontal="center"/>
      <protection/>
    </xf>
    <xf numFmtId="3" fontId="12" fillId="0" borderId="13" xfId="51" applyNumberFormat="1" applyFont="1" applyBorder="1" applyAlignment="1">
      <alignment/>
    </xf>
    <xf numFmtId="0" fontId="12" fillId="0" borderId="14" xfId="64" applyFont="1" applyBorder="1" applyAlignment="1">
      <alignment horizontal="center"/>
      <protection/>
    </xf>
    <xf numFmtId="3" fontId="12" fillId="0" borderId="14" xfId="51" applyNumberFormat="1" applyFont="1" applyBorder="1" applyAlignment="1">
      <alignment/>
    </xf>
    <xf numFmtId="0" fontId="36" fillId="0" borderId="0" xfId="64" applyFont="1">
      <alignment/>
      <protection/>
    </xf>
    <xf numFmtId="0" fontId="7" fillId="0" borderId="0" xfId="64" applyFont="1">
      <alignment/>
      <protection/>
    </xf>
    <xf numFmtId="0" fontId="8" fillId="0" borderId="0" xfId="64" applyFont="1" applyAlignment="1">
      <alignment horizontal="center"/>
      <protection/>
    </xf>
    <xf numFmtId="0" fontId="8" fillId="0" borderId="0" xfId="64" applyFont="1" applyAlignment="1">
      <alignment horizontal="right"/>
      <protection/>
    </xf>
    <xf numFmtId="0" fontId="6" fillId="0" borderId="17" xfId="64" applyFont="1" applyBorder="1" applyAlignment="1">
      <alignment horizontal="center" vertical="center" wrapText="1"/>
      <protection/>
    </xf>
    <xf numFmtId="0" fontId="12" fillId="0" borderId="0" xfId="64" applyFont="1" applyAlignment="1">
      <alignment horizontal="center" vertical="center" wrapText="1"/>
      <protection/>
    </xf>
    <xf numFmtId="0" fontId="25" fillId="0" borderId="17" xfId="64" applyFont="1" applyBorder="1" applyAlignment="1">
      <alignment horizontal="center" vertical="top" wrapText="1"/>
      <protection/>
    </xf>
    <xf numFmtId="0" fontId="18" fillId="0" borderId="18" xfId="67" applyFont="1" applyBorder="1">
      <alignment/>
      <protection/>
    </xf>
    <xf numFmtId="0" fontId="18" fillId="0" borderId="18" xfId="67" applyNumberFormat="1" applyFont="1" applyBorder="1" applyAlignment="1">
      <alignment horizontal="center"/>
      <protection/>
    </xf>
    <xf numFmtId="0" fontId="12" fillId="0" borderId="19" xfId="67" applyFont="1" applyBorder="1" applyAlignment="1">
      <alignment horizontal="center"/>
      <protection/>
    </xf>
    <xf numFmtId="0" fontId="12" fillId="0" borderId="19" xfId="67" applyNumberFormat="1" applyFont="1" applyBorder="1">
      <alignment/>
      <protection/>
    </xf>
    <xf numFmtId="3" fontId="12" fillId="0" borderId="19" xfId="67" applyNumberFormat="1" applyFont="1" applyBorder="1">
      <alignment/>
      <protection/>
    </xf>
    <xf numFmtId="0" fontId="12" fillId="0" borderId="20" xfId="67" applyFont="1" applyBorder="1" applyAlignment="1">
      <alignment horizontal="center"/>
      <protection/>
    </xf>
    <xf numFmtId="0" fontId="12" fillId="0" borderId="20" xfId="67" applyNumberFormat="1" applyFont="1" applyBorder="1">
      <alignment/>
      <protection/>
    </xf>
    <xf numFmtId="3" fontId="12" fillId="0" borderId="20" xfId="67" applyNumberFormat="1" applyFont="1" applyBorder="1">
      <alignment/>
      <protection/>
    </xf>
    <xf numFmtId="3" fontId="12" fillId="0" borderId="21" xfId="67" applyNumberFormat="1" applyFont="1" applyBorder="1">
      <alignment/>
      <protection/>
    </xf>
    <xf numFmtId="0" fontId="24" fillId="0" borderId="0" xfId="64" applyFont="1" applyAlignment="1">
      <alignment/>
      <protection/>
    </xf>
    <xf numFmtId="0" fontId="6" fillId="0" borderId="0" xfId="64" applyFont="1" applyAlignment="1">
      <alignment/>
      <protection/>
    </xf>
    <xf numFmtId="0" fontId="7" fillId="0" borderId="17" xfId="64" applyFont="1" applyBorder="1" applyAlignment="1">
      <alignment horizontal="center" vertical="center" wrapText="1"/>
      <protection/>
    </xf>
    <xf numFmtId="0" fontId="7" fillId="0" borderId="17" xfId="64" applyFont="1" applyBorder="1" applyAlignment="1">
      <alignment horizontal="center" wrapText="1"/>
      <protection/>
    </xf>
    <xf numFmtId="0" fontId="25" fillId="0" borderId="17" xfId="64" applyFont="1" applyBorder="1" applyAlignment="1">
      <alignment horizontal="center" vertical="center" wrapText="1"/>
      <protection/>
    </xf>
    <xf numFmtId="0" fontId="14" fillId="0" borderId="0" xfId="64" applyFont="1" applyAlignment="1">
      <alignment vertical="center"/>
      <protection/>
    </xf>
    <xf numFmtId="0" fontId="8" fillId="0" borderId="0" xfId="0" applyFont="1" applyAlignment="1">
      <alignment horizontal="center" vertical="center"/>
    </xf>
    <xf numFmtId="0" fontId="8" fillId="0" borderId="0" xfId="0" applyFont="1" applyAlignment="1">
      <alignment vertical="center"/>
    </xf>
    <xf numFmtId="0" fontId="12" fillId="0" borderId="0" xfId="0" applyFont="1" applyAlignment="1">
      <alignment horizontal="center"/>
    </xf>
    <xf numFmtId="0" fontId="6" fillId="0" borderId="16" xfId="0" applyFont="1" applyBorder="1" applyAlignment="1">
      <alignment horizontal="center" vertical="center" wrapText="1"/>
    </xf>
    <xf numFmtId="3" fontId="6" fillId="0" borderId="16" xfId="0" applyNumberFormat="1" applyFont="1" applyBorder="1" applyAlignment="1">
      <alignment vertical="center" wrapText="1"/>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3" fontId="6" fillId="0" borderId="13" xfId="0" applyNumberFormat="1" applyFont="1" applyBorder="1" applyAlignment="1">
      <alignment vertical="center" wrapText="1"/>
    </xf>
    <xf numFmtId="0" fontId="7" fillId="0" borderId="13" xfId="0" applyFont="1" applyBorder="1" applyAlignment="1">
      <alignment horizontal="center" vertical="center" wrapText="1"/>
    </xf>
    <xf numFmtId="0" fontId="7" fillId="0" borderId="13" xfId="0" applyFont="1" applyBorder="1" applyAlignment="1">
      <alignment vertical="center" wrapText="1"/>
    </xf>
    <xf numFmtId="3" fontId="7" fillId="0" borderId="13" xfId="0" applyNumberFormat="1" applyFont="1" applyBorder="1" applyAlignment="1">
      <alignment vertical="center" wrapText="1"/>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3" fontId="6" fillId="0" borderId="13" xfId="0" applyNumberFormat="1" applyFont="1" applyBorder="1" applyAlignment="1">
      <alignment vertical="center" wrapText="1"/>
    </xf>
    <xf numFmtId="0" fontId="18" fillId="0" borderId="13" xfId="0" applyFont="1" applyBorder="1" applyAlignment="1">
      <alignment horizontal="center" vertical="center" wrapText="1"/>
    </xf>
    <xf numFmtId="0" fontId="18" fillId="0" borderId="13" xfId="0" applyFont="1" applyBorder="1" applyAlignment="1">
      <alignment vertical="center" wrapText="1"/>
    </xf>
    <xf numFmtId="0" fontId="7" fillId="0" borderId="14" xfId="0" applyFont="1" applyBorder="1" applyAlignment="1">
      <alignment horizontal="center" vertical="center" wrapText="1"/>
    </xf>
    <xf numFmtId="0" fontId="7" fillId="0" borderId="14" xfId="0" applyFont="1" applyBorder="1" applyAlignment="1">
      <alignment vertical="center" wrapText="1"/>
    </xf>
    <xf numFmtId="0" fontId="26" fillId="0" borderId="0" xfId="0" applyFont="1" applyAlignment="1">
      <alignment horizontal="center"/>
    </xf>
    <xf numFmtId="0" fontId="6" fillId="0" borderId="15" xfId="64" applyFont="1" applyBorder="1" applyAlignment="1">
      <alignment horizontal="center" vertical="center" wrapText="1"/>
      <protection/>
    </xf>
    <xf numFmtId="3" fontId="6" fillId="0" borderId="0" xfId="64" applyNumberFormat="1" applyFont="1">
      <alignment/>
      <protection/>
    </xf>
    <xf numFmtId="0" fontId="6" fillId="0" borderId="16" xfId="64" applyFont="1" applyBorder="1" applyAlignment="1">
      <alignment horizontal="center" vertical="center" wrapText="1"/>
      <protection/>
    </xf>
    <xf numFmtId="0" fontId="6" fillId="0" borderId="16" xfId="64" applyFont="1" applyBorder="1" applyAlignment="1">
      <alignment vertical="center" wrapText="1"/>
      <protection/>
    </xf>
    <xf numFmtId="0" fontId="7" fillId="0" borderId="16" xfId="64" applyFont="1" applyBorder="1" applyAlignment="1">
      <alignment vertical="center" wrapText="1"/>
      <protection/>
    </xf>
    <xf numFmtId="0" fontId="6" fillId="0" borderId="13" xfId="64" applyFont="1" applyBorder="1" applyAlignment="1">
      <alignment horizontal="center" vertical="center" wrapText="1"/>
      <protection/>
    </xf>
    <xf numFmtId="0" fontId="6" fillId="0" borderId="13" xfId="64" applyFont="1" applyBorder="1" applyAlignment="1">
      <alignment vertical="center" wrapText="1"/>
      <protection/>
    </xf>
    <xf numFmtId="3" fontId="6" fillId="0" borderId="13" xfId="64" applyNumberFormat="1" applyFont="1" applyBorder="1" applyAlignment="1">
      <alignment vertical="center" wrapText="1"/>
      <protection/>
    </xf>
    <xf numFmtId="0" fontId="7" fillId="0" borderId="13" xfId="64" applyFont="1" applyBorder="1" applyAlignment="1">
      <alignment horizontal="center" vertical="center" wrapText="1"/>
      <protection/>
    </xf>
    <xf numFmtId="0" fontId="7" fillId="0" borderId="13" xfId="64" applyFont="1" applyBorder="1" applyAlignment="1">
      <alignment vertical="center" wrapText="1"/>
      <protection/>
    </xf>
    <xf numFmtId="3" fontId="7" fillId="0" borderId="13" xfId="64" applyNumberFormat="1" applyFont="1" applyBorder="1" applyAlignment="1">
      <alignment vertical="center" wrapText="1"/>
      <protection/>
    </xf>
    <xf numFmtId="0" fontId="12" fillId="0" borderId="13" xfId="64" applyFont="1" applyBorder="1">
      <alignment/>
      <protection/>
    </xf>
    <xf numFmtId="0" fontId="7" fillId="0" borderId="14" xfId="64" applyFont="1" applyBorder="1" applyAlignment="1">
      <alignment horizontal="center" vertical="center" wrapText="1"/>
      <protection/>
    </xf>
    <xf numFmtId="0" fontId="7" fillId="0" borderId="14" xfId="64" applyFont="1" applyBorder="1" applyAlignment="1">
      <alignment vertical="center" wrapText="1"/>
      <protection/>
    </xf>
    <xf numFmtId="0" fontId="12" fillId="0" borderId="14" xfId="64" applyFont="1" applyBorder="1">
      <alignment/>
      <protection/>
    </xf>
    <xf numFmtId="0" fontId="12" fillId="0" borderId="0" xfId="0" applyFont="1" applyAlignment="1">
      <alignment/>
    </xf>
    <xf numFmtId="3" fontId="14" fillId="0" borderId="15" xfId="64" applyNumberFormat="1" applyFont="1" applyBorder="1" applyAlignment="1">
      <alignment horizontal="center"/>
      <protection/>
    </xf>
    <xf numFmtId="0" fontId="14" fillId="0" borderId="0" xfId="64" applyFont="1" applyAlignment="1">
      <alignment horizontal="center"/>
      <protection/>
    </xf>
    <xf numFmtId="0" fontId="26" fillId="0" borderId="0" xfId="64" applyFont="1" applyAlignment="1">
      <alignment horizontal="center"/>
      <protection/>
    </xf>
    <xf numFmtId="0" fontId="6" fillId="0" borderId="13" xfId="64" applyFont="1" applyBorder="1" applyAlignment="1">
      <alignment vertical="center" wrapText="1"/>
      <protection/>
    </xf>
    <xf numFmtId="0" fontId="27" fillId="0" borderId="0" xfId="64" applyFont="1" applyAlignment="1">
      <alignment horizontal="center" vertical="center" wrapText="1"/>
      <protection/>
    </xf>
    <xf numFmtId="0" fontId="27" fillId="0" borderId="0" xfId="64" applyFont="1" applyAlignment="1">
      <alignment vertical="center" wrapText="1"/>
      <protection/>
    </xf>
    <xf numFmtId="0" fontId="38" fillId="0" borderId="0" xfId="64" applyFont="1" applyAlignment="1">
      <alignment vertical="center" wrapText="1"/>
      <protection/>
    </xf>
    <xf numFmtId="0" fontId="38" fillId="0" borderId="0" xfId="64" applyFont="1" applyAlignment="1">
      <alignment horizontal="center" vertical="center" wrapText="1"/>
      <protection/>
    </xf>
    <xf numFmtId="0" fontId="38" fillId="0" borderId="15" xfId="64" applyFont="1" applyBorder="1" applyAlignment="1">
      <alignment horizontal="center" vertical="center" wrapText="1"/>
      <protection/>
    </xf>
    <xf numFmtId="0" fontId="27" fillId="0" borderId="15" xfId="64" applyFont="1" applyBorder="1" applyAlignment="1">
      <alignment horizontal="center" vertical="center" wrapText="1"/>
      <protection/>
    </xf>
    <xf numFmtId="3" fontId="6" fillId="0" borderId="13" xfId="64" applyNumberFormat="1" applyFont="1" applyBorder="1" applyAlignment="1">
      <alignment vertical="center" wrapText="1"/>
      <protection/>
    </xf>
    <xf numFmtId="3" fontId="18" fillId="0" borderId="0" xfId="68" applyNumberFormat="1" applyFont="1" applyFill="1">
      <alignment/>
      <protection/>
    </xf>
    <xf numFmtId="0" fontId="41" fillId="0" borderId="15" xfId="0" applyFont="1" applyBorder="1" applyAlignment="1">
      <alignment horizontal="center" vertical="center" wrapText="1"/>
    </xf>
    <xf numFmtId="3" fontId="7" fillId="0" borderId="13" xfId="68" applyNumberFormat="1" applyFont="1" applyBorder="1" applyAlignment="1">
      <alignment horizontal="right" vertical="center" wrapText="1"/>
      <protection/>
    </xf>
    <xf numFmtId="3" fontId="42" fillId="0" borderId="0" xfId="0" applyNumberFormat="1" applyFont="1" applyAlignment="1">
      <alignment horizontal="center" vertical="center" wrapText="1"/>
    </xf>
    <xf numFmtId="0" fontId="42" fillId="0" borderId="0" xfId="0" applyFont="1" applyAlignment="1">
      <alignment horizontal="center" vertical="center" wrapText="1"/>
    </xf>
    <xf numFmtId="0" fontId="41" fillId="0" borderId="0" xfId="0" applyFont="1" applyAlignment="1">
      <alignment vertical="center" wrapText="1"/>
    </xf>
    <xf numFmtId="0" fontId="41" fillId="0" borderId="0" xfId="64" applyFont="1" applyAlignment="1">
      <alignment vertical="center" wrapText="1"/>
      <protection/>
    </xf>
    <xf numFmtId="3" fontId="41" fillId="0" borderId="0" xfId="0" applyNumberFormat="1" applyFont="1" applyAlignment="1">
      <alignment vertical="center" wrapText="1"/>
    </xf>
    <xf numFmtId="0" fontId="41" fillId="0" borderId="13" xfId="0" applyFont="1" applyBorder="1" applyAlignment="1">
      <alignment horizontal="center" vertical="center" wrapText="1"/>
    </xf>
    <xf numFmtId="0" fontId="41" fillId="0" borderId="13" xfId="0" applyFont="1" applyBorder="1" applyAlignment="1">
      <alignment horizontal="justify" vertical="center" wrapText="1"/>
    </xf>
    <xf numFmtId="3" fontId="41" fillId="0" borderId="13" xfId="0" applyNumberFormat="1" applyFont="1" applyBorder="1" applyAlignment="1">
      <alignment vertical="center" wrapText="1"/>
    </xf>
    <xf numFmtId="3" fontId="41" fillId="0" borderId="13" xfId="0" applyNumberFormat="1" applyFont="1" applyBorder="1" applyAlignment="1">
      <alignment horizontal="justify" vertical="center" wrapText="1"/>
    </xf>
    <xf numFmtId="0" fontId="41" fillId="0" borderId="14" xfId="0" applyFont="1" applyBorder="1" applyAlignment="1">
      <alignment horizontal="center" vertical="center" wrapText="1"/>
    </xf>
    <xf numFmtId="3" fontId="41" fillId="0" borderId="14" xfId="0" applyNumberFormat="1" applyFont="1" applyBorder="1" applyAlignment="1">
      <alignment horizontal="justify" vertical="center" wrapText="1"/>
    </xf>
    <xf numFmtId="3" fontId="41" fillId="0" borderId="14" xfId="0" applyNumberFormat="1" applyFont="1" applyBorder="1" applyAlignment="1">
      <alignment vertical="center" wrapText="1"/>
    </xf>
    <xf numFmtId="0" fontId="40" fillId="0" borderId="16" xfId="0" applyFont="1" applyBorder="1" applyAlignment="1">
      <alignment horizontal="center" vertical="center" wrapText="1"/>
    </xf>
    <xf numFmtId="0" fontId="27" fillId="0" borderId="0" xfId="0" applyFont="1" applyFill="1" applyAlignment="1">
      <alignment/>
    </xf>
    <xf numFmtId="0" fontId="29" fillId="0" borderId="0" xfId="0" applyFont="1" applyFill="1" applyAlignment="1">
      <alignment horizontal="center" vertical="center"/>
    </xf>
    <xf numFmtId="49" fontId="35" fillId="0" borderId="15" xfId="0" applyNumberFormat="1" applyFont="1" applyFill="1" applyBorder="1" applyAlignment="1">
      <alignment horizontal="center" vertical="center" wrapText="1"/>
    </xf>
    <xf numFmtId="0" fontId="11" fillId="0" borderId="15" xfId="67" applyFont="1" applyFill="1" applyBorder="1" applyAlignment="1">
      <alignment vertical="center"/>
      <protection/>
    </xf>
    <xf numFmtId="0" fontId="11" fillId="0" borderId="15" xfId="67" applyFont="1" applyFill="1" applyBorder="1" applyAlignment="1">
      <alignment horizontal="center" vertical="center"/>
      <protection/>
    </xf>
    <xf numFmtId="0" fontId="32" fillId="0" borderId="13" xfId="67" applyFont="1" applyFill="1" applyBorder="1" applyAlignment="1" quotePrefix="1">
      <alignment horizontal="center" vertical="center"/>
      <protection/>
    </xf>
    <xf numFmtId="0" fontId="35" fillId="0" borderId="13" xfId="67" applyFont="1" applyFill="1" applyBorder="1" applyAlignment="1">
      <alignment vertical="center"/>
      <protection/>
    </xf>
    <xf numFmtId="9" fontId="32" fillId="0" borderId="13" xfId="73" applyFont="1" applyFill="1" applyBorder="1" applyAlignment="1">
      <alignment vertical="center"/>
    </xf>
    <xf numFmtId="3" fontId="18" fillId="0" borderId="19" xfId="67" applyNumberFormat="1" applyFont="1" applyBorder="1">
      <alignment/>
      <protection/>
    </xf>
    <xf numFmtId="0" fontId="3" fillId="0" borderId="18" xfId="64" applyFont="1" applyBorder="1" applyAlignment="1">
      <alignment horizontal="center" wrapText="1"/>
      <protection/>
    </xf>
    <xf numFmtId="0" fontId="3" fillId="0" borderId="0" xfId="64" applyFont="1">
      <alignment/>
      <protection/>
    </xf>
    <xf numFmtId="0" fontId="14" fillId="0" borderId="19" xfId="64" applyFont="1" applyBorder="1" applyAlignment="1">
      <alignment horizontal="center" wrapText="1"/>
      <protection/>
    </xf>
    <xf numFmtId="0" fontId="25" fillId="0" borderId="20" xfId="64" applyFont="1" applyBorder="1" applyAlignment="1">
      <alignment horizontal="center" wrapText="1"/>
      <protection/>
    </xf>
    <xf numFmtId="0" fontId="25" fillId="0" borderId="20" xfId="64" applyFont="1" applyBorder="1" applyAlignment="1">
      <alignment wrapText="1"/>
      <protection/>
    </xf>
    <xf numFmtId="0" fontId="3" fillId="0" borderId="19" xfId="64" applyFont="1" applyBorder="1" applyAlignment="1">
      <alignment horizontal="center" wrapText="1"/>
      <protection/>
    </xf>
    <xf numFmtId="0" fontId="43" fillId="0" borderId="0" xfId="0" applyFont="1" applyAlignment="1">
      <alignment horizontal="center" vertical="center" wrapText="1"/>
    </xf>
    <xf numFmtId="0" fontId="43" fillId="0" borderId="0" xfId="0" applyFont="1" applyAlignment="1">
      <alignment vertical="center" wrapText="1"/>
    </xf>
    <xf numFmtId="0" fontId="43" fillId="0" borderId="0" xfId="0" applyNumberFormat="1" applyFont="1" applyAlignment="1">
      <alignment horizontal="center" vertical="center" wrapText="1"/>
    </xf>
    <xf numFmtId="0" fontId="41" fillId="0" borderId="15" xfId="0" applyNumberFormat="1" applyFont="1" applyBorder="1" applyAlignment="1">
      <alignment horizontal="center" vertical="center" wrapText="1"/>
    </xf>
    <xf numFmtId="3" fontId="40" fillId="0" borderId="0" xfId="0" applyNumberFormat="1" applyFont="1" applyAlignment="1">
      <alignment vertical="center" wrapText="1"/>
    </xf>
    <xf numFmtId="3" fontId="44" fillId="0" borderId="0" xfId="0" applyNumberFormat="1" applyFont="1" applyAlignment="1">
      <alignment vertical="center" wrapText="1"/>
    </xf>
    <xf numFmtId="0" fontId="40" fillId="0" borderId="0" xfId="0" applyFont="1" applyAlignment="1">
      <alignment vertical="center" wrapText="1"/>
    </xf>
    <xf numFmtId="0" fontId="44" fillId="0" borderId="0" xfId="0" applyFont="1" applyAlignment="1">
      <alignment vertical="center" wrapText="1"/>
    </xf>
    <xf numFmtId="0" fontId="35" fillId="0" borderId="0" xfId="0" applyFont="1" applyAlignment="1">
      <alignment vertical="center" wrapText="1"/>
    </xf>
    <xf numFmtId="0" fontId="11" fillId="0" borderId="0" xfId="0" applyFont="1" applyAlignment="1">
      <alignment vertical="center" wrapText="1"/>
    </xf>
    <xf numFmtId="0" fontId="24" fillId="0" borderId="0" xfId="0" applyFont="1" applyAlignment="1">
      <alignment vertical="center" wrapText="1"/>
    </xf>
    <xf numFmtId="0" fontId="24" fillId="0" borderId="0" xfId="0" applyFont="1" applyAlignment="1">
      <alignment horizontal="right" vertical="center" wrapText="1"/>
    </xf>
    <xf numFmtId="0" fontId="16" fillId="0" borderId="0" xfId="0" applyFont="1" applyAlignment="1">
      <alignment vertical="center" wrapText="1"/>
    </xf>
    <xf numFmtId="0" fontId="39" fillId="0" borderId="0" xfId="0" applyFont="1" applyAlignment="1">
      <alignment vertical="center" wrapText="1"/>
    </xf>
    <xf numFmtId="0" fontId="41" fillId="0" borderId="22" xfId="0" applyFont="1" applyBorder="1" applyAlignment="1">
      <alignment horizontal="center" vertical="center" wrapText="1"/>
    </xf>
    <xf numFmtId="0" fontId="41" fillId="0" borderId="22" xfId="0" applyNumberFormat="1" applyFont="1" applyBorder="1" applyAlignment="1">
      <alignment horizontal="center" vertical="center" wrapText="1"/>
    </xf>
    <xf numFmtId="0" fontId="27" fillId="0" borderId="0" xfId="68" applyFont="1" applyFill="1">
      <alignment/>
      <protection/>
    </xf>
    <xf numFmtId="0" fontId="28" fillId="0" borderId="0" xfId="68" applyFont="1" applyFill="1">
      <alignment/>
      <protection/>
    </xf>
    <xf numFmtId="0" fontId="9" fillId="0" borderId="0" xfId="68" applyFill="1">
      <alignment/>
      <protection/>
    </xf>
    <xf numFmtId="0" fontId="8" fillId="0" borderId="0" xfId="0" applyFont="1" applyFill="1" applyAlignment="1">
      <alignment vertical="center"/>
    </xf>
    <xf numFmtId="0" fontId="29" fillId="0" borderId="0" xfId="68" applyFont="1" applyFill="1" applyAlignment="1">
      <alignment horizontal="center"/>
      <protection/>
    </xf>
    <xf numFmtId="0" fontId="28" fillId="0" borderId="17" xfId="68" applyFont="1" applyFill="1" applyBorder="1" applyAlignment="1">
      <alignment horizontal="center" vertical="center" wrapText="1"/>
      <protection/>
    </xf>
    <xf numFmtId="0" fontId="28" fillId="0" borderId="17" xfId="68" applyFont="1" applyFill="1" applyBorder="1" applyAlignment="1">
      <alignment horizontal="center" wrapText="1"/>
      <protection/>
    </xf>
    <xf numFmtId="0" fontId="28" fillId="0" borderId="23" xfId="68" applyFont="1" applyFill="1" applyBorder="1" applyAlignment="1">
      <alignment horizontal="center" wrapText="1"/>
      <protection/>
    </xf>
    <xf numFmtId="0" fontId="30" fillId="0" borderId="24" xfId="68" applyFont="1" applyFill="1" applyBorder="1" applyAlignment="1">
      <alignment horizontal="center" vertical="center" wrapText="1"/>
      <protection/>
    </xf>
    <xf numFmtId="3" fontId="30" fillId="0" borderId="24" xfId="68" applyNumberFormat="1" applyFont="1" applyFill="1" applyBorder="1" applyAlignment="1">
      <alignment horizontal="right" vertical="center" wrapText="1"/>
      <protection/>
    </xf>
    <xf numFmtId="0" fontId="30" fillId="0" borderId="19" xfId="68" applyFont="1" applyFill="1" applyBorder="1" applyAlignment="1">
      <alignment horizontal="center" vertical="center" wrapText="1"/>
      <protection/>
    </xf>
    <xf numFmtId="0" fontId="30" fillId="0" borderId="19" xfId="68" applyFont="1" applyFill="1" applyBorder="1" applyAlignment="1">
      <alignment vertical="center" wrapText="1"/>
      <protection/>
    </xf>
    <xf numFmtId="3" fontId="30" fillId="0" borderId="19" xfId="68" applyNumberFormat="1" applyFont="1" applyFill="1" applyBorder="1" applyAlignment="1">
      <alignment horizontal="right" vertical="center" wrapText="1"/>
      <protection/>
    </xf>
    <xf numFmtId="0" fontId="41" fillId="0" borderId="19" xfId="0" applyFont="1" applyFill="1" applyBorder="1" applyAlignment="1">
      <alignment horizontal="center" vertical="center" wrapText="1"/>
    </xf>
    <xf numFmtId="3" fontId="41" fillId="0" borderId="19" xfId="0" applyNumberFormat="1" applyFont="1" applyFill="1" applyBorder="1" applyAlignment="1">
      <alignment vertical="center" wrapText="1"/>
    </xf>
    <xf numFmtId="0" fontId="41" fillId="0" borderId="0" xfId="64" applyFont="1" applyFill="1" applyAlignment="1">
      <alignment vertical="center" wrapText="1"/>
      <protection/>
    </xf>
    <xf numFmtId="0" fontId="31" fillId="0" borderId="0" xfId="68" applyFont="1" applyFill="1">
      <alignment/>
      <protection/>
    </xf>
    <xf numFmtId="0" fontId="30" fillId="0" borderId="20" xfId="68" applyFont="1" applyFill="1" applyBorder="1" applyAlignment="1">
      <alignment horizontal="center" vertical="center" wrapText="1"/>
      <protection/>
    </xf>
    <xf numFmtId="0" fontId="30" fillId="0" borderId="20" xfId="68" applyFont="1" applyFill="1" applyBorder="1" applyAlignment="1">
      <alignment vertical="center" wrapText="1"/>
      <protection/>
    </xf>
    <xf numFmtId="3" fontId="30" fillId="0" borderId="20" xfId="68" applyNumberFormat="1" applyFont="1" applyFill="1" applyBorder="1" applyAlignment="1">
      <alignment horizontal="right" vertical="center" wrapText="1"/>
      <protection/>
    </xf>
    <xf numFmtId="3" fontId="28" fillId="0" borderId="19" xfId="0" applyNumberFormat="1" applyFont="1" applyFill="1" applyBorder="1" applyAlignment="1">
      <alignment vertical="center" wrapText="1"/>
    </xf>
    <xf numFmtId="3" fontId="11" fillId="0" borderId="19" xfId="0" applyNumberFormat="1" applyFont="1" applyFill="1" applyBorder="1" applyAlignment="1">
      <alignment vertical="center"/>
    </xf>
    <xf numFmtId="0" fontId="27" fillId="0" borderId="19" xfId="0" applyFont="1" applyFill="1" applyBorder="1" applyAlignment="1">
      <alignment/>
    </xf>
    <xf numFmtId="3" fontId="27" fillId="0" borderId="0" xfId="0" applyNumberFormat="1" applyFont="1" applyFill="1" applyAlignment="1">
      <alignment/>
    </xf>
    <xf numFmtId="165" fontId="11" fillId="0" borderId="19" xfId="46" applyNumberFormat="1" applyFont="1" applyFill="1" applyBorder="1" applyAlignment="1">
      <alignment vertical="center"/>
    </xf>
    <xf numFmtId="3" fontId="28" fillId="0" borderId="19" xfId="0" applyNumberFormat="1" applyFont="1" applyFill="1" applyBorder="1" applyAlignment="1">
      <alignment horizontal="left" vertical="center" wrapText="1"/>
    </xf>
    <xf numFmtId="49" fontId="28" fillId="0" borderId="19" xfId="0" applyNumberFormat="1" applyFont="1" applyFill="1" applyBorder="1" applyAlignment="1">
      <alignment horizontal="left" vertical="center" wrapText="1"/>
    </xf>
    <xf numFmtId="3" fontId="40" fillId="0" borderId="19" xfId="0" applyNumberFormat="1" applyFont="1" applyFill="1" applyBorder="1" applyAlignment="1">
      <alignment vertical="center" wrapText="1"/>
    </xf>
    <xf numFmtId="3" fontId="7" fillId="0" borderId="14" xfId="0" applyNumberFormat="1" applyFont="1" applyBorder="1" applyAlignment="1">
      <alignment vertical="center" wrapText="1"/>
    </xf>
    <xf numFmtId="49" fontId="8" fillId="0" borderId="13" xfId="0" applyNumberFormat="1" applyFont="1" applyFill="1" applyBorder="1" applyAlignment="1">
      <alignment vertical="center" wrapText="1"/>
    </xf>
    <xf numFmtId="3" fontId="17" fillId="0" borderId="13" xfId="0" applyNumberFormat="1" applyFont="1" applyFill="1" applyBorder="1" applyAlignment="1">
      <alignment vertical="center"/>
    </xf>
    <xf numFmtId="3" fontId="12" fillId="0" borderId="13" xfId="0" applyNumberFormat="1" applyFont="1" applyFill="1" applyBorder="1" applyAlignment="1">
      <alignment vertical="center"/>
    </xf>
    <xf numFmtId="3" fontId="12" fillId="0" borderId="12" xfId="0" applyNumberFormat="1" applyFont="1" applyFill="1" applyBorder="1" applyAlignment="1">
      <alignment vertical="center"/>
    </xf>
    <xf numFmtId="3" fontId="26" fillId="0" borderId="13" xfId="49" applyNumberFormat="1" applyFont="1" applyBorder="1" applyAlignment="1">
      <alignment horizontal="right" vertical="center" wrapText="1"/>
    </xf>
    <xf numFmtId="3" fontId="25" fillId="0" borderId="25" xfId="49" applyNumberFormat="1" applyFont="1" applyBorder="1" applyAlignment="1">
      <alignment horizontal="right" vertical="center" wrapText="1"/>
    </xf>
    <xf numFmtId="0" fontId="4" fillId="0" borderId="25" xfId="68" applyFont="1" applyBorder="1" applyAlignment="1">
      <alignment horizontal="center" vertical="center" wrapText="1"/>
      <protection/>
    </xf>
    <xf numFmtId="0" fontId="4" fillId="0" borderId="25" xfId="68" applyFont="1" applyBorder="1" applyAlignment="1">
      <alignment vertical="center" wrapText="1"/>
      <protection/>
    </xf>
    <xf numFmtId="0" fontId="4" fillId="0" borderId="11" xfId="68" applyFont="1" applyBorder="1" applyAlignment="1">
      <alignment horizontal="center" vertical="center" wrapText="1"/>
      <protection/>
    </xf>
    <xf numFmtId="0" fontId="4" fillId="0" borderId="11" xfId="68" applyFont="1" applyBorder="1" applyAlignment="1">
      <alignment vertical="center" wrapText="1"/>
      <protection/>
    </xf>
    <xf numFmtId="0" fontId="25" fillId="0" borderId="13" xfId="0" applyFont="1" applyBorder="1" applyAlignment="1">
      <alignment horizontal="center" vertical="center" wrapText="1"/>
    </xf>
    <xf numFmtId="0" fontId="25" fillId="0" borderId="13" xfId="0" applyFont="1" applyBorder="1" applyAlignment="1">
      <alignment vertical="center" wrapText="1"/>
    </xf>
    <xf numFmtId="0" fontId="26" fillId="0" borderId="13" xfId="0" applyFont="1" applyBorder="1" applyAlignment="1">
      <alignment horizontal="center" vertical="center" wrapText="1"/>
    </xf>
    <xf numFmtId="0" fontId="26" fillId="0" borderId="13" xfId="0" applyFont="1" applyBorder="1" applyAlignment="1">
      <alignment vertical="center" wrapText="1"/>
    </xf>
    <xf numFmtId="0" fontId="14" fillId="0" borderId="13" xfId="0" applyFont="1" applyFill="1" applyBorder="1" applyAlignment="1">
      <alignment horizontal="left" vertical="justify" wrapText="1"/>
    </xf>
    <xf numFmtId="0" fontId="14" fillId="0" borderId="13" xfId="0" applyFont="1" applyBorder="1" applyAlignment="1">
      <alignment horizontal="left" vertical="justify" wrapText="1"/>
    </xf>
    <xf numFmtId="0" fontId="8" fillId="0" borderId="13" xfId="68" applyFont="1" applyBorder="1" applyAlignment="1">
      <alignment vertical="center" wrapText="1"/>
      <protection/>
    </xf>
    <xf numFmtId="0" fontId="7" fillId="0" borderId="13" xfId="68" applyFont="1" applyBorder="1" applyAlignment="1">
      <alignment horizontal="center" vertical="center" wrapText="1"/>
      <protection/>
    </xf>
    <xf numFmtId="3" fontId="28" fillId="33" borderId="19" xfId="63" applyNumberFormat="1" applyFont="1" applyFill="1" applyBorder="1" applyAlignment="1">
      <alignment horizontal="right" vertical="center" wrapText="1"/>
      <protection/>
    </xf>
    <xf numFmtId="3" fontId="28" fillId="33" borderId="19" xfId="47" applyNumberFormat="1" applyFont="1" applyFill="1" applyBorder="1" applyAlignment="1">
      <alignment horizontal="right" vertical="center" wrapText="1"/>
    </xf>
    <xf numFmtId="3" fontId="11" fillId="33" borderId="13" xfId="0" applyNumberFormat="1" applyFont="1" applyFill="1" applyBorder="1" applyAlignment="1">
      <alignment/>
    </xf>
    <xf numFmtId="49" fontId="11" fillId="33" borderId="13" xfId="0" applyNumberFormat="1" applyFont="1" applyFill="1" applyBorder="1" applyAlignment="1">
      <alignment horizontal="left"/>
    </xf>
    <xf numFmtId="0" fontId="45" fillId="0" borderId="15" xfId="0" applyFont="1" applyBorder="1" applyAlignment="1">
      <alignment horizontal="center" vertical="center" wrapText="1"/>
    </xf>
    <xf numFmtId="3" fontId="41" fillId="0" borderId="13" xfId="64" applyNumberFormat="1" applyFont="1" applyBorder="1" applyAlignment="1">
      <alignment vertical="center" wrapText="1"/>
      <protection/>
    </xf>
    <xf numFmtId="3" fontId="41" fillId="0" borderId="14" xfId="64" applyNumberFormat="1" applyFont="1" applyBorder="1" applyAlignment="1">
      <alignment vertical="center" wrapText="1"/>
      <protection/>
    </xf>
    <xf numFmtId="3" fontId="40" fillId="0" borderId="16" xfId="0" applyNumberFormat="1" applyFont="1" applyBorder="1" applyAlignment="1">
      <alignment horizontal="right" vertical="center" wrapText="1"/>
    </xf>
    <xf numFmtId="0" fontId="11" fillId="33" borderId="13" xfId="0" applyFont="1" applyFill="1" applyBorder="1" applyAlignment="1">
      <alignment horizontal="center"/>
    </xf>
    <xf numFmtId="0" fontId="30" fillId="0" borderId="10" xfId="0" applyFont="1" applyFill="1" applyBorder="1" applyAlignment="1">
      <alignment horizontal="center" vertical="center"/>
    </xf>
    <xf numFmtId="3" fontId="30" fillId="0" borderId="10" xfId="0" applyNumberFormat="1" applyFont="1" applyFill="1" applyBorder="1" applyAlignment="1">
      <alignment horizontal="center" vertical="center" wrapText="1"/>
    </xf>
    <xf numFmtId="9" fontId="28" fillId="0" borderId="0" xfId="67" applyNumberFormat="1" applyFont="1">
      <alignment/>
      <protection/>
    </xf>
    <xf numFmtId="173" fontId="7" fillId="0" borderId="12" xfId="48" applyNumberFormat="1" applyFont="1" applyFill="1" applyBorder="1" applyAlignment="1">
      <alignment horizontal="left" vertical="center"/>
    </xf>
    <xf numFmtId="173" fontId="14" fillId="0" borderId="12" xfId="48" applyNumberFormat="1" applyFont="1" applyFill="1" applyBorder="1" applyAlignment="1">
      <alignment horizontal="right" vertical="center"/>
    </xf>
    <xf numFmtId="173" fontId="7" fillId="0" borderId="13" xfId="48" applyNumberFormat="1" applyFont="1" applyFill="1" applyBorder="1" applyAlignment="1">
      <alignment horizontal="left" vertical="center"/>
    </xf>
    <xf numFmtId="173" fontId="7" fillId="0" borderId="14" xfId="48" applyNumberFormat="1" applyFont="1" applyFill="1" applyBorder="1" applyAlignment="1">
      <alignment horizontal="left" vertical="center"/>
    </xf>
    <xf numFmtId="173" fontId="14" fillId="0" borderId="14" xfId="48" applyNumberFormat="1" applyFont="1" applyFill="1" applyBorder="1" applyAlignment="1">
      <alignment horizontal="right" vertical="center"/>
    </xf>
    <xf numFmtId="3" fontId="14" fillId="33" borderId="13" xfId="67" applyNumberFormat="1" applyFont="1" applyFill="1" applyBorder="1" applyAlignment="1">
      <alignment vertical="center"/>
      <protection/>
    </xf>
    <xf numFmtId="3" fontId="14" fillId="33" borderId="14" xfId="67" applyNumberFormat="1" applyFont="1" applyFill="1" applyBorder="1" applyAlignment="1">
      <alignment vertical="center"/>
      <protection/>
    </xf>
    <xf numFmtId="3" fontId="14" fillId="0" borderId="13" xfId="0" applyNumberFormat="1" applyFont="1" applyBorder="1" applyAlignment="1">
      <alignment horizontal="right" vertical="center" wrapText="1"/>
    </xf>
    <xf numFmtId="3" fontId="14" fillId="0" borderId="14" xfId="0" applyNumberFormat="1" applyFont="1" applyBorder="1" applyAlignment="1">
      <alignment horizontal="right" vertical="center" wrapText="1"/>
    </xf>
    <xf numFmtId="3" fontId="84" fillId="0" borderId="13" xfId="0" applyNumberFormat="1" applyFont="1" applyBorder="1" applyAlignment="1">
      <alignment vertical="center"/>
    </xf>
    <xf numFmtId="3" fontId="25" fillId="0" borderId="13" xfId="0" applyNumberFormat="1" applyFont="1" applyBorder="1" applyAlignment="1">
      <alignment horizontal="right" vertical="center" wrapText="1"/>
    </xf>
    <xf numFmtId="3" fontId="25" fillId="0" borderId="14" xfId="0" applyNumberFormat="1" applyFont="1" applyBorder="1" applyAlignment="1">
      <alignment horizontal="right" vertical="center" wrapText="1"/>
    </xf>
    <xf numFmtId="3" fontId="84" fillId="0" borderId="14" xfId="0" applyNumberFormat="1" applyFont="1" applyBorder="1" applyAlignment="1">
      <alignment vertical="center"/>
    </xf>
    <xf numFmtId="3" fontId="14" fillId="0" borderId="13" xfId="67" applyNumberFormat="1" applyFont="1" applyBorder="1">
      <alignment/>
      <protection/>
    </xf>
    <xf numFmtId="0" fontId="18" fillId="0" borderId="24" xfId="63" applyFont="1" applyBorder="1" applyAlignment="1">
      <alignment horizontal="center" vertical="center" wrapText="1"/>
      <protection/>
    </xf>
    <xf numFmtId="3" fontId="18" fillId="0" borderId="24" xfId="63" applyNumberFormat="1" applyFont="1" applyBorder="1" applyAlignment="1">
      <alignment horizontal="right" vertical="center" wrapText="1"/>
      <protection/>
    </xf>
    <xf numFmtId="0" fontId="12" fillId="0" borderId="19" xfId="63" applyFont="1" applyBorder="1" applyAlignment="1">
      <alignment horizontal="center" vertical="center" wrapText="1"/>
      <protection/>
    </xf>
    <xf numFmtId="0" fontId="12" fillId="0" borderId="19" xfId="63" applyFont="1" applyBorder="1" applyAlignment="1">
      <alignment vertical="center" wrapText="1"/>
      <protection/>
    </xf>
    <xf numFmtId="3" fontId="12" fillId="0" borderId="19" xfId="63" applyNumberFormat="1" applyFont="1" applyBorder="1" applyAlignment="1">
      <alignment horizontal="right" vertical="center" wrapText="1"/>
      <protection/>
    </xf>
    <xf numFmtId="0" fontId="17" fillId="0" borderId="19" xfId="63" applyFont="1" applyBorder="1" applyAlignment="1">
      <alignment horizontal="center" vertical="center" wrapText="1"/>
      <protection/>
    </xf>
    <xf numFmtId="0" fontId="17" fillId="0" borderId="19" xfId="63" applyFont="1" applyFill="1" applyBorder="1" applyAlignment="1">
      <alignment vertical="center" wrapText="1"/>
      <protection/>
    </xf>
    <xf numFmtId="3" fontId="17" fillId="0" borderId="19" xfId="63" applyNumberFormat="1" applyFont="1" applyBorder="1" applyAlignment="1">
      <alignment horizontal="right" vertical="center" wrapText="1"/>
      <protection/>
    </xf>
    <xf numFmtId="3" fontId="17" fillId="0" borderId="19" xfId="63" applyNumberFormat="1" applyFont="1" applyFill="1" applyBorder="1" applyAlignment="1">
      <alignment horizontal="right" vertical="center"/>
      <protection/>
    </xf>
    <xf numFmtId="0" fontId="7" fillId="0" borderId="19" xfId="63" applyFont="1" applyBorder="1" applyAlignment="1">
      <alignment horizontal="center" vertical="center" wrapText="1"/>
      <protection/>
    </xf>
    <xf numFmtId="0" fontId="7" fillId="0" borderId="19" xfId="63" applyFont="1" applyBorder="1" applyAlignment="1">
      <alignment vertical="center" wrapText="1"/>
      <protection/>
    </xf>
    <xf numFmtId="3" fontId="7" fillId="0" borderId="19" xfId="63" applyNumberFormat="1" applyFont="1" applyBorder="1" applyAlignment="1">
      <alignment horizontal="right" vertical="center" wrapText="1"/>
      <protection/>
    </xf>
    <xf numFmtId="0" fontId="40" fillId="0" borderId="26" xfId="0" applyFont="1" applyBorder="1" applyAlignment="1">
      <alignment horizontal="center" vertical="center" wrapText="1"/>
    </xf>
    <xf numFmtId="0" fontId="40" fillId="0" borderId="26" xfId="0" applyNumberFormat="1" applyFont="1" applyBorder="1" applyAlignment="1">
      <alignment horizontal="center" vertical="center" wrapText="1"/>
    </xf>
    <xf numFmtId="3" fontId="85" fillId="0" borderId="26" xfId="0" applyNumberFormat="1" applyFont="1" applyBorder="1" applyAlignment="1">
      <alignment vertical="center" wrapText="1"/>
    </xf>
    <xf numFmtId="3" fontId="41" fillId="0" borderId="26" xfId="0" applyNumberFormat="1" applyFont="1" applyBorder="1" applyAlignment="1">
      <alignment vertical="center" wrapText="1"/>
    </xf>
    <xf numFmtId="3" fontId="85" fillId="0" borderId="26" xfId="0" applyNumberFormat="1" applyFont="1" applyBorder="1" applyAlignment="1">
      <alignment horizontal="justify" vertical="center" wrapText="1"/>
    </xf>
    <xf numFmtId="0" fontId="85" fillId="0" borderId="26" xfId="0" applyFont="1" applyBorder="1" applyAlignment="1">
      <alignment horizontal="center" vertical="center" wrapText="1"/>
    </xf>
    <xf numFmtId="0" fontId="85" fillId="0" borderId="26" xfId="0" applyNumberFormat="1" applyFont="1" applyBorder="1" applyAlignment="1">
      <alignment horizontal="center" vertical="center" wrapText="1"/>
    </xf>
    <xf numFmtId="3" fontId="85" fillId="0" borderId="26" xfId="0" applyNumberFormat="1" applyFont="1" applyBorder="1" applyAlignment="1">
      <alignment horizontal="center" vertical="center" wrapText="1"/>
    </xf>
    <xf numFmtId="0" fontId="86" fillId="0" borderId="26" xfId="0" applyFont="1" applyBorder="1" applyAlignment="1">
      <alignment horizontal="center" vertical="center" wrapText="1"/>
    </xf>
    <xf numFmtId="3" fontId="86" fillId="0" borderId="26" xfId="0" applyNumberFormat="1" applyFont="1" applyBorder="1" applyAlignment="1">
      <alignment horizontal="justify" vertical="center" wrapText="1"/>
    </xf>
    <xf numFmtId="0" fontId="86" fillId="0" borderId="26" xfId="0" applyNumberFormat="1" applyFont="1" applyBorder="1" applyAlignment="1">
      <alignment horizontal="center" vertical="center" wrapText="1"/>
    </xf>
    <xf numFmtId="3" fontId="86" fillId="0" borderId="26" xfId="0" applyNumberFormat="1" applyFont="1" applyBorder="1" applyAlignment="1">
      <alignment horizontal="center" vertical="center" wrapText="1"/>
    </xf>
    <xf numFmtId="3" fontId="86" fillId="0" borderId="26" xfId="0" applyNumberFormat="1" applyFont="1" applyBorder="1" applyAlignment="1">
      <alignment vertical="center" wrapText="1"/>
    </xf>
    <xf numFmtId="0" fontId="41" fillId="0" borderId="26" xfId="0" applyFont="1" applyBorder="1" applyAlignment="1">
      <alignment horizontal="center" vertical="center" wrapText="1"/>
    </xf>
    <xf numFmtId="3" fontId="87" fillId="0" borderId="26" xfId="0" applyNumberFormat="1" applyFont="1" applyBorder="1" applyAlignment="1">
      <alignment horizontal="justify" vertical="center" wrapText="1"/>
    </xf>
    <xf numFmtId="0" fontId="87" fillId="0" borderId="26" xfId="0" applyFont="1" applyBorder="1" applyAlignment="1">
      <alignment horizontal="center" vertical="center" wrapText="1"/>
    </xf>
    <xf numFmtId="0" fontId="87" fillId="0" borderId="26" xfId="0" applyNumberFormat="1" applyFont="1" applyBorder="1" applyAlignment="1">
      <alignment horizontal="center" vertical="center" wrapText="1"/>
    </xf>
    <xf numFmtId="3" fontId="87" fillId="0" borderId="26" xfId="0" applyNumberFormat="1" applyFont="1" applyBorder="1" applyAlignment="1">
      <alignment horizontal="center" vertical="center" wrapText="1"/>
    </xf>
    <xf numFmtId="3" fontId="87" fillId="0" borderId="26" xfId="0" applyNumberFormat="1" applyFont="1" applyBorder="1" applyAlignment="1">
      <alignment vertical="center" wrapText="1"/>
    </xf>
    <xf numFmtId="0" fontId="86" fillId="33" borderId="26" xfId="0" applyFont="1" applyFill="1" applyBorder="1" applyAlignment="1">
      <alignment horizontal="center" vertical="center" wrapText="1"/>
    </xf>
    <xf numFmtId="3" fontId="86" fillId="33" borderId="26" xfId="0" applyNumberFormat="1" applyFont="1" applyFill="1" applyBorder="1" applyAlignment="1">
      <alignment horizontal="justify" vertical="center" wrapText="1"/>
    </xf>
    <xf numFmtId="0" fontId="86" fillId="33" borderId="26" xfId="0" applyNumberFormat="1" applyFont="1" applyFill="1" applyBorder="1" applyAlignment="1">
      <alignment horizontal="center" vertical="center" wrapText="1"/>
    </xf>
    <xf numFmtId="3" fontId="86" fillId="33" borderId="26" xfId="0" applyNumberFormat="1" applyFont="1" applyFill="1" applyBorder="1" applyAlignment="1">
      <alignment horizontal="center" vertical="center" wrapText="1"/>
    </xf>
    <xf numFmtId="3" fontId="86" fillId="33" borderId="26" xfId="0" applyNumberFormat="1" applyFont="1" applyFill="1" applyBorder="1" applyAlignment="1">
      <alignment vertical="center" wrapText="1"/>
    </xf>
    <xf numFmtId="0" fontId="87" fillId="0" borderId="26" xfId="0" applyFont="1" applyBorder="1" applyAlignment="1">
      <alignment horizontal="justify" vertical="center" wrapText="1"/>
    </xf>
    <xf numFmtId="0" fontId="41" fillId="0" borderId="27" xfId="0" applyFont="1" applyBorder="1" applyAlignment="1">
      <alignment horizontal="center" vertical="center" wrapText="1"/>
    </xf>
    <xf numFmtId="3" fontId="87" fillId="0" borderId="27" xfId="0" applyNumberFormat="1" applyFont="1" applyBorder="1" applyAlignment="1">
      <alignment horizontal="justify" vertical="center" wrapText="1"/>
    </xf>
    <xf numFmtId="0" fontId="87" fillId="0" borderId="27" xfId="0" applyFont="1" applyBorder="1" applyAlignment="1">
      <alignment horizontal="center" vertical="center" wrapText="1"/>
    </xf>
    <xf numFmtId="0" fontId="87" fillId="0" borderId="27" xfId="0" applyNumberFormat="1" applyFont="1" applyBorder="1" applyAlignment="1">
      <alignment horizontal="center" vertical="center" wrapText="1"/>
    </xf>
    <xf numFmtId="3" fontId="87" fillId="0" borderId="27" xfId="0" applyNumberFormat="1" applyFont="1" applyBorder="1" applyAlignment="1">
      <alignment horizontal="center" vertical="center" wrapText="1"/>
    </xf>
    <xf numFmtId="3" fontId="87" fillId="0" borderId="27" xfId="0" applyNumberFormat="1" applyFont="1" applyBorder="1" applyAlignment="1">
      <alignment vertical="center" wrapText="1"/>
    </xf>
    <xf numFmtId="3" fontId="87" fillId="0" borderId="27" xfId="0" applyNumberFormat="1" applyFont="1" applyBorder="1" applyAlignment="1">
      <alignment horizontal="right" vertical="center" wrapText="1"/>
    </xf>
    <xf numFmtId="2" fontId="3" fillId="0" borderId="28" xfId="0" applyNumberFormat="1" applyFont="1" applyFill="1" applyBorder="1" applyAlignment="1">
      <alignment horizontal="right" wrapText="1"/>
    </xf>
    <xf numFmtId="0" fontId="24" fillId="0" borderId="0" xfId="0" applyFont="1" applyAlignment="1">
      <alignment horizontal="center" vertical="center"/>
    </xf>
    <xf numFmtId="0" fontId="8" fillId="0" borderId="0" xfId="0" applyFont="1" applyAlignment="1">
      <alignment horizontal="center" vertical="center"/>
    </xf>
    <xf numFmtId="0" fontId="6" fillId="0" borderId="15" xfId="0" applyFont="1" applyBorder="1" applyAlignment="1">
      <alignment horizontal="center" vertical="center" wrapText="1"/>
    </xf>
    <xf numFmtId="0" fontId="24" fillId="0" borderId="0" xfId="64" applyFont="1" applyAlignment="1">
      <alignment horizontal="center" vertical="center" wrapText="1"/>
      <protection/>
    </xf>
    <xf numFmtId="0" fontId="12" fillId="0" borderId="0" xfId="0" applyFont="1" applyAlignment="1">
      <alignment horizontal="center"/>
    </xf>
    <xf numFmtId="0" fontId="26" fillId="0" borderId="29" xfId="0" applyFont="1" applyBorder="1" applyAlignment="1">
      <alignment horizontal="center"/>
    </xf>
    <xf numFmtId="0" fontId="13" fillId="0" borderId="0" xfId="68" applyFont="1" applyAlignment="1">
      <alignment horizontal="center"/>
      <protection/>
    </xf>
    <xf numFmtId="0" fontId="19" fillId="0" borderId="0" xfId="68" applyFont="1" applyFill="1" applyAlignment="1">
      <alignment horizontal="left"/>
      <protection/>
    </xf>
    <xf numFmtId="0" fontId="22" fillId="0" borderId="0" xfId="68" applyFont="1" applyFill="1" applyAlignment="1" quotePrefix="1">
      <alignment horizontal="left"/>
      <protection/>
    </xf>
    <xf numFmtId="0" fontId="22" fillId="0" borderId="0" xfId="68" applyFont="1" applyFill="1" applyBorder="1" applyAlignment="1" quotePrefix="1">
      <alignment horizontal="left" wrapText="1"/>
      <protection/>
    </xf>
    <xf numFmtId="0" fontId="22" fillId="0" borderId="0" xfId="68" applyFont="1" applyFill="1" applyBorder="1" applyAlignment="1" quotePrefix="1">
      <alignment horizontal="left"/>
      <protection/>
    </xf>
    <xf numFmtId="0" fontId="18" fillId="0" borderId="10" xfId="68" applyFont="1" applyFill="1" applyBorder="1" applyAlignment="1">
      <alignment horizontal="center" vertical="center"/>
      <protection/>
    </xf>
    <xf numFmtId="0" fontId="18" fillId="0" borderId="22" xfId="68" applyFont="1" applyFill="1" applyBorder="1" applyAlignment="1">
      <alignment horizontal="center" vertical="center"/>
      <protection/>
    </xf>
    <xf numFmtId="0" fontId="18" fillId="0" borderId="11" xfId="68" applyFont="1" applyFill="1" applyBorder="1" applyAlignment="1">
      <alignment horizontal="center" vertical="center"/>
      <protection/>
    </xf>
    <xf numFmtId="0" fontId="18" fillId="0" borderId="30" xfId="68" applyFont="1" applyFill="1" applyBorder="1" applyAlignment="1">
      <alignment horizontal="center" vertical="center"/>
      <protection/>
    </xf>
    <xf numFmtId="0" fontId="18" fillId="0" borderId="31" xfId="68" applyFont="1" applyFill="1" applyBorder="1" applyAlignment="1">
      <alignment horizontal="center" vertical="center"/>
      <protection/>
    </xf>
    <xf numFmtId="0" fontId="4" fillId="0" borderId="15" xfId="68" applyFont="1" applyBorder="1" applyAlignment="1">
      <alignment horizontal="center" vertical="center" wrapText="1"/>
      <protection/>
    </xf>
    <xf numFmtId="0" fontId="4" fillId="0" borderId="30" xfId="68" applyFont="1" applyBorder="1" applyAlignment="1">
      <alignment horizontal="center" vertical="center" wrapText="1"/>
      <protection/>
    </xf>
    <xf numFmtId="0" fontId="4" fillId="0" borderId="31" xfId="68" applyFont="1" applyBorder="1" applyAlignment="1">
      <alignment horizontal="center" vertical="center" wrapText="1"/>
      <protection/>
    </xf>
    <xf numFmtId="0" fontId="24" fillId="0" borderId="0" xfId="68" applyFont="1" applyAlignment="1">
      <alignment horizontal="center" vertical="center" wrapText="1"/>
      <protection/>
    </xf>
    <xf numFmtId="0" fontId="26" fillId="0" borderId="29" xfId="68" applyFont="1" applyBorder="1" applyAlignment="1">
      <alignment horizontal="center" vertical="center"/>
      <protection/>
    </xf>
    <xf numFmtId="0" fontId="12" fillId="0" borderId="0" xfId="0" applyFont="1" applyAlignment="1">
      <alignment horizontal="right"/>
    </xf>
    <xf numFmtId="0" fontId="6" fillId="0" borderId="0" xfId="68" applyFont="1" applyAlignment="1">
      <alignment horizontal="center" vertical="center"/>
      <protection/>
    </xf>
    <xf numFmtId="0" fontId="12" fillId="0" borderId="0" xfId="0" applyFont="1" applyFill="1" applyAlignment="1">
      <alignment horizontal="center"/>
    </xf>
    <xf numFmtId="0" fontId="6" fillId="0" borderId="0" xfId="68" applyFont="1" applyFill="1" applyAlignment="1">
      <alignment horizontal="center"/>
      <protection/>
    </xf>
    <xf numFmtId="0" fontId="8" fillId="0" borderId="0" xfId="0" applyFont="1" applyFill="1" applyAlignment="1">
      <alignment horizontal="center" vertical="center"/>
    </xf>
    <xf numFmtId="0" fontId="5" fillId="0" borderId="32" xfId="68" applyFont="1" applyFill="1" applyBorder="1" applyAlignment="1">
      <alignment horizontal="center"/>
      <protection/>
    </xf>
    <xf numFmtId="0" fontId="28" fillId="0" borderId="24" xfId="68" applyFont="1" applyFill="1" applyBorder="1" applyAlignment="1">
      <alignment horizontal="center" vertical="center" wrapText="1"/>
      <protection/>
    </xf>
    <xf numFmtId="0" fontId="28" fillId="0" borderId="33" xfId="68" applyFont="1" applyFill="1" applyBorder="1" applyAlignment="1">
      <alignment horizontal="center" vertical="center" wrapText="1"/>
      <protection/>
    </xf>
    <xf numFmtId="0" fontId="28" fillId="0" borderId="17" xfId="68" applyFont="1" applyFill="1" applyBorder="1" applyAlignment="1">
      <alignment horizontal="center" vertical="center" wrapText="1"/>
      <protection/>
    </xf>
    <xf numFmtId="0" fontId="38" fillId="0" borderId="15" xfId="64" applyFont="1" applyBorder="1" applyAlignment="1">
      <alignment horizontal="center" vertical="center" wrapText="1"/>
      <protection/>
    </xf>
    <xf numFmtId="0" fontId="6" fillId="0" borderId="0" xfId="64" applyFont="1" applyAlignment="1">
      <alignment horizontal="center" vertical="center" wrapText="1"/>
      <protection/>
    </xf>
    <xf numFmtId="0" fontId="8" fillId="0" borderId="0" xfId="64" applyFont="1" applyAlignment="1">
      <alignment horizontal="center" vertical="center"/>
      <protection/>
    </xf>
    <xf numFmtId="0" fontId="5" fillId="0" borderId="29" xfId="64" applyFont="1" applyBorder="1" applyAlignment="1">
      <alignment horizontal="center" vertical="center" wrapText="1"/>
      <protection/>
    </xf>
    <xf numFmtId="0" fontId="35" fillId="0" borderId="1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6" fillId="0" borderId="0" xfId="0" applyFont="1" applyFill="1" applyAlignment="1">
      <alignment horizontal="center" vertical="center" wrapText="1"/>
    </xf>
    <xf numFmtId="49" fontId="35" fillId="0" borderId="10" xfId="0" applyNumberFormat="1" applyFont="1" applyFill="1" applyBorder="1" applyAlignment="1">
      <alignment horizontal="center" vertical="center" wrapText="1"/>
    </xf>
    <xf numFmtId="49" fontId="35" fillId="0" borderId="22" xfId="0" applyNumberFormat="1" applyFont="1" applyFill="1" applyBorder="1" applyAlignment="1">
      <alignment horizontal="center" vertical="center" wrapText="1"/>
    </xf>
    <xf numFmtId="49" fontId="35" fillId="0" borderId="11" xfId="0" applyNumberFormat="1"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22" xfId="0" applyFont="1" applyFill="1" applyBorder="1" applyAlignment="1">
      <alignment horizontal="center" vertical="center"/>
    </xf>
    <xf numFmtId="0" fontId="35" fillId="0" borderId="11" xfId="0" applyFont="1" applyFill="1" applyBorder="1" applyAlignment="1">
      <alignment horizontal="center" vertical="center"/>
    </xf>
    <xf numFmtId="0" fontId="11" fillId="0" borderId="10" xfId="67" applyFont="1" applyBorder="1" applyAlignment="1">
      <alignment horizontal="center" vertical="center" wrapText="1"/>
      <protection/>
    </xf>
    <xf numFmtId="0" fontId="11" fillId="0" borderId="22" xfId="67" applyFont="1" applyBorder="1" applyAlignment="1">
      <alignment horizontal="center" vertical="center" wrapText="1"/>
      <protection/>
    </xf>
    <xf numFmtId="0" fontId="11" fillId="0" borderId="11" xfId="67" applyFont="1" applyBorder="1" applyAlignment="1">
      <alignment horizontal="center" vertical="center" wrapText="1"/>
      <protection/>
    </xf>
    <xf numFmtId="0" fontId="33" fillId="0" borderId="10" xfId="67" applyFont="1" applyFill="1" applyBorder="1" applyAlignment="1">
      <alignment horizontal="center" vertical="center" wrapText="1"/>
      <protection/>
    </xf>
    <xf numFmtId="0" fontId="33" fillId="0" borderId="22" xfId="67" applyFont="1" applyFill="1" applyBorder="1" applyAlignment="1">
      <alignment horizontal="center" vertical="center" wrapText="1"/>
      <protection/>
    </xf>
    <xf numFmtId="0" fontId="33" fillId="0" borderId="11" xfId="67" applyFont="1" applyFill="1" applyBorder="1" applyAlignment="1">
      <alignment horizontal="center" vertical="center" wrapText="1"/>
      <protection/>
    </xf>
    <xf numFmtId="0" fontId="13" fillId="0" borderId="30" xfId="67" applyFont="1" applyFill="1" applyBorder="1" applyAlignment="1">
      <alignment horizontal="center" vertical="center"/>
      <protection/>
    </xf>
    <xf numFmtId="0" fontId="13" fillId="0" borderId="34" xfId="67" applyFont="1" applyFill="1" applyBorder="1" applyAlignment="1">
      <alignment horizontal="center" vertical="center"/>
      <protection/>
    </xf>
    <xf numFmtId="0" fontId="13" fillId="0" borderId="31" xfId="67" applyFont="1" applyFill="1" applyBorder="1" applyAlignment="1">
      <alignment horizontal="center" vertical="center"/>
      <protection/>
    </xf>
    <xf numFmtId="0" fontId="13" fillId="0" borderId="0" xfId="67" applyFont="1" applyAlignment="1">
      <alignment horizontal="center"/>
      <protection/>
    </xf>
    <xf numFmtId="0" fontId="14" fillId="0" borderId="29" xfId="67" applyFont="1" applyBorder="1" applyAlignment="1">
      <alignment horizontal="center"/>
      <protection/>
    </xf>
    <xf numFmtId="0" fontId="11" fillId="33" borderId="10" xfId="67" applyFont="1" applyFill="1" applyBorder="1" applyAlignment="1">
      <alignment horizontal="center" vertical="center" wrapText="1"/>
      <protection/>
    </xf>
    <xf numFmtId="0" fontId="11" fillId="33" borderId="22" xfId="67" applyFont="1" applyFill="1" applyBorder="1" applyAlignment="1">
      <alignment horizontal="center" vertical="center" wrapText="1"/>
      <protection/>
    </xf>
    <xf numFmtId="0" fontId="11" fillId="33" borderId="11" xfId="67" applyFont="1" applyFill="1" applyBorder="1" applyAlignment="1">
      <alignment horizontal="center" vertical="center" wrapText="1"/>
      <protection/>
    </xf>
    <xf numFmtId="0" fontId="13" fillId="0" borderId="0" xfId="64" applyNumberFormat="1" applyFont="1" applyBorder="1" applyAlignment="1">
      <alignment horizontal="center"/>
      <protection/>
    </xf>
    <xf numFmtId="0" fontId="13" fillId="0" borderId="0" xfId="64" applyFont="1" applyBorder="1" applyAlignment="1">
      <alignment horizontal="center"/>
      <protection/>
    </xf>
    <xf numFmtId="0" fontId="17" fillId="0" borderId="29" xfId="64" applyNumberFormat="1" applyFont="1" applyBorder="1" applyAlignment="1">
      <alignment horizontal="center"/>
      <protection/>
    </xf>
    <xf numFmtId="0" fontId="18" fillId="0" borderId="15" xfId="64" applyNumberFormat="1" applyFont="1" applyBorder="1" applyAlignment="1">
      <alignment horizontal="center" vertical="center" wrapText="1"/>
      <protection/>
    </xf>
    <xf numFmtId="0" fontId="18" fillId="0" borderId="15" xfId="64" applyFont="1" applyBorder="1" applyAlignment="1">
      <alignment horizontal="center" vertical="center" wrapText="1"/>
      <protection/>
    </xf>
    <xf numFmtId="0" fontId="18" fillId="0" borderId="30" xfId="64" applyNumberFormat="1" applyFont="1" applyBorder="1" applyAlignment="1">
      <alignment horizontal="center" vertical="center" wrapText="1"/>
      <protection/>
    </xf>
    <xf numFmtId="0" fontId="18" fillId="0" borderId="34" xfId="64" applyNumberFormat="1" applyFont="1" applyBorder="1" applyAlignment="1">
      <alignment horizontal="center" vertical="center" wrapText="1"/>
      <protection/>
    </xf>
    <xf numFmtId="0" fontId="18" fillId="0" borderId="31" xfId="64" applyNumberFormat="1" applyFont="1" applyBorder="1" applyAlignment="1">
      <alignment horizontal="center" vertical="center" wrapText="1"/>
      <protection/>
    </xf>
    <xf numFmtId="0" fontId="12" fillId="0" borderId="15" xfId="64" applyNumberFormat="1" applyFont="1" applyBorder="1" applyAlignment="1">
      <alignment horizontal="center" vertical="center" wrapText="1"/>
      <protection/>
    </xf>
    <xf numFmtId="0" fontId="24" fillId="0" borderId="0" xfId="64" applyFont="1" applyAlignment="1">
      <alignment horizontal="center" wrapText="1"/>
      <protection/>
    </xf>
    <xf numFmtId="0" fontId="18" fillId="0" borderId="35" xfId="63" applyFont="1" applyBorder="1" applyAlignment="1">
      <alignment horizontal="left" vertical="center" wrapText="1"/>
      <protection/>
    </xf>
    <xf numFmtId="0" fontId="18" fillId="0" borderId="36" xfId="63" applyFont="1" applyBorder="1" applyAlignment="1">
      <alignment horizontal="left" vertical="center" wrapText="1"/>
      <protection/>
    </xf>
    <xf numFmtId="0" fontId="18" fillId="0" borderId="37" xfId="63" applyFont="1" applyBorder="1" applyAlignment="1">
      <alignment horizontal="left" vertical="center" wrapText="1"/>
      <protection/>
    </xf>
    <xf numFmtId="0" fontId="24" fillId="0" borderId="0" xfId="64" applyFont="1" applyAlignment="1">
      <alignment horizontal="center"/>
      <protection/>
    </xf>
    <xf numFmtId="0" fontId="6" fillId="0" borderId="17" xfId="64" applyFont="1" applyBorder="1" applyAlignment="1">
      <alignment horizontal="center" vertical="center" wrapText="1"/>
      <protection/>
    </xf>
    <xf numFmtId="0" fontId="6" fillId="0" borderId="17" xfId="64" applyFont="1" applyBorder="1" applyAlignment="1">
      <alignment horizontal="center" wrapText="1"/>
      <protection/>
    </xf>
    <xf numFmtId="0" fontId="7" fillId="0" borderId="17" xfId="64" applyFont="1" applyBorder="1" applyAlignment="1">
      <alignment horizontal="center" vertical="center" wrapText="1"/>
      <protection/>
    </xf>
    <xf numFmtId="0" fontId="7" fillId="0" borderId="17" xfId="64" applyFont="1" applyBorder="1" applyAlignment="1">
      <alignment horizontal="center" wrapText="1"/>
      <protection/>
    </xf>
    <xf numFmtId="0" fontId="41" fillId="0" borderId="10"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31" xfId="0" applyFont="1" applyBorder="1" applyAlignment="1">
      <alignment horizontal="center" vertical="center" wrapText="1"/>
    </xf>
    <xf numFmtId="3" fontId="42" fillId="0" borderId="0" xfId="0" applyNumberFormat="1" applyFont="1" applyAlignment="1">
      <alignment horizontal="center" vertical="center" wrapText="1"/>
    </xf>
    <xf numFmtId="0" fontId="42" fillId="0" borderId="0" xfId="0" applyFont="1" applyAlignment="1">
      <alignment horizontal="center" vertical="center" wrapText="1"/>
    </xf>
    <xf numFmtId="0" fontId="8" fillId="0" borderId="29" xfId="0" applyFont="1" applyBorder="1" applyAlignment="1">
      <alignment horizontal="right" vertical="center" wrapText="1"/>
    </xf>
    <xf numFmtId="0" fontId="41" fillId="0" borderId="10" xfId="0" applyNumberFormat="1" applyFont="1" applyBorder="1" applyAlignment="1">
      <alignment horizontal="center" vertical="center" wrapText="1"/>
    </xf>
    <xf numFmtId="0" fontId="41" fillId="0" borderId="22" xfId="0" applyNumberFormat="1" applyFont="1" applyBorder="1" applyAlignment="1">
      <alignment horizontal="center" vertical="center" wrapText="1"/>
    </xf>
    <xf numFmtId="0" fontId="41" fillId="0" borderId="11" xfId="0" applyNumberFormat="1" applyFont="1" applyBorder="1" applyAlignment="1">
      <alignment horizontal="center" vertical="center" wrapText="1"/>
    </xf>
    <xf numFmtId="0" fontId="41" fillId="0" borderId="38"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41" xfId="0" applyFont="1" applyBorder="1" applyAlignment="1">
      <alignment horizontal="center" vertical="center" wrapText="1"/>
    </xf>
    <xf numFmtId="0" fontId="30" fillId="0" borderId="33" xfId="68" applyFont="1" applyFill="1" applyBorder="1" applyAlignment="1">
      <alignment vertical="center" wrapText="1"/>
      <protection/>
    </xf>
    <xf numFmtId="0" fontId="27" fillId="33" borderId="19" xfId="0" applyFont="1" applyFill="1" applyBorder="1" applyAlignment="1">
      <alignment horizontal="justify" vertical="center" wrapText="1"/>
    </xf>
    <xf numFmtId="3" fontId="27" fillId="33" borderId="19" xfId="0" applyNumberFormat="1" applyFont="1" applyFill="1" applyBorder="1" applyAlignment="1">
      <alignment horizontal="justify" vertical="center" wrapText="1"/>
    </xf>
    <xf numFmtId="0" fontId="6" fillId="0" borderId="25" xfId="68" applyFont="1" applyBorder="1" applyAlignment="1">
      <alignment horizontal="center" vertical="center" wrapText="1"/>
      <protection/>
    </xf>
    <xf numFmtId="0" fontId="6" fillId="0" borderId="25" xfId="68" applyFont="1" applyBorder="1" applyAlignment="1">
      <alignment vertical="center" wrapText="1"/>
      <protection/>
    </xf>
    <xf numFmtId="3" fontId="6" fillId="0" borderId="25" xfId="68" applyNumberFormat="1" applyFont="1" applyBorder="1" applyAlignment="1">
      <alignment horizontal="right" vertical="center" wrapText="1"/>
      <protection/>
    </xf>
    <xf numFmtId="3" fontId="6" fillId="0" borderId="13" xfId="0" applyNumberFormat="1" applyFont="1" applyBorder="1" applyAlignment="1">
      <alignment horizontal="right" vertical="center" wrapText="1"/>
    </xf>
    <xf numFmtId="3" fontId="7" fillId="0" borderId="13" xfId="0" applyNumberFormat="1" applyFont="1" applyBorder="1" applyAlignment="1">
      <alignment horizontal="right" vertical="center" wrapText="1"/>
    </xf>
    <xf numFmtId="0" fontId="7" fillId="0" borderId="25" xfId="0" applyFont="1" applyFill="1" applyBorder="1" applyAlignment="1">
      <alignment horizontal="center" vertical="center" wrapText="1"/>
    </xf>
    <xf numFmtId="0" fontId="7" fillId="0" borderId="25" xfId="0" applyFont="1" applyFill="1" applyBorder="1" applyAlignment="1">
      <alignment vertical="center" wrapText="1"/>
    </xf>
    <xf numFmtId="3" fontId="7" fillId="0" borderId="25" xfId="0" applyNumberFormat="1" applyFont="1" applyBorder="1" applyAlignment="1">
      <alignment horizontal="right" vertical="center" wrapText="1"/>
    </xf>
    <xf numFmtId="0" fontId="38" fillId="0" borderId="10" xfId="0" applyFont="1" applyBorder="1" applyAlignment="1">
      <alignment horizontal="center" vertical="center" wrapText="1"/>
    </xf>
    <xf numFmtId="0" fontId="38" fillId="0" borderId="22" xfId="0" applyFont="1" applyBorder="1" applyAlignment="1">
      <alignment horizontal="center" vertical="center" wrapText="1"/>
    </xf>
    <xf numFmtId="3" fontId="35" fillId="0" borderId="16" xfId="0" applyNumberFormat="1" applyFont="1" applyFill="1" applyBorder="1" applyAlignment="1">
      <alignment horizontal="right" vertical="center"/>
    </xf>
    <xf numFmtId="3" fontId="11" fillId="0" borderId="13" xfId="0" applyNumberFormat="1" applyFont="1" applyFill="1" applyBorder="1" applyAlignment="1">
      <alignment horizontal="right" vertical="center"/>
    </xf>
    <xf numFmtId="3" fontId="11" fillId="0" borderId="13" xfId="46" applyNumberFormat="1" applyFont="1" applyFill="1" applyBorder="1" applyAlignment="1">
      <alignment horizontal="right" vertical="center"/>
    </xf>
    <xf numFmtId="3" fontId="11" fillId="0" borderId="25" xfId="46" applyNumberFormat="1" applyFont="1" applyFill="1" applyBorder="1" applyAlignment="1">
      <alignment horizontal="right" vertical="center"/>
    </xf>
    <xf numFmtId="3" fontId="11" fillId="0" borderId="25" xfId="0" applyNumberFormat="1" applyFont="1" applyFill="1" applyBorder="1" applyAlignment="1">
      <alignment horizontal="right" vertical="center"/>
    </xf>
    <xf numFmtId="3" fontId="27" fillId="0" borderId="14" xfId="0" applyNumberFormat="1" applyFont="1" applyFill="1" applyBorder="1" applyAlignment="1">
      <alignment horizontal="right"/>
    </xf>
    <xf numFmtId="3" fontId="11" fillId="0" borderId="14" xfId="0" applyNumberFormat="1" applyFont="1" applyFill="1" applyBorder="1" applyAlignment="1">
      <alignment horizontal="right" vertical="center"/>
    </xf>
    <xf numFmtId="3" fontId="11" fillId="33" borderId="13" xfId="0" applyNumberFormat="1" applyFont="1" applyFill="1" applyBorder="1" applyAlignment="1">
      <alignment wrapText="1"/>
    </xf>
    <xf numFmtId="3" fontId="11" fillId="33" borderId="13" xfId="0" applyNumberFormat="1" applyFont="1" applyFill="1" applyBorder="1" applyAlignment="1">
      <alignment horizontal="left" wrapText="1"/>
    </xf>
    <xf numFmtId="0" fontId="62" fillId="33" borderId="13" xfId="0" applyFont="1" applyFill="1" applyBorder="1" applyAlignment="1">
      <alignment horizontal="center"/>
    </xf>
    <xf numFmtId="3" fontId="62" fillId="33" borderId="13" xfId="0" applyNumberFormat="1" applyFont="1" applyFill="1" applyBorder="1" applyAlignment="1">
      <alignment/>
    </xf>
    <xf numFmtId="3" fontId="29" fillId="0" borderId="13" xfId="0" applyNumberFormat="1" applyFont="1" applyFill="1" applyBorder="1" applyAlignment="1">
      <alignment horizontal="right"/>
    </xf>
    <xf numFmtId="3" fontId="62" fillId="0" borderId="13" xfId="0" applyNumberFormat="1" applyFont="1" applyFill="1" applyBorder="1" applyAlignment="1">
      <alignment horizontal="right" vertical="center"/>
    </xf>
    <xf numFmtId="0" fontId="29" fillId="0" borderId="0" xfId="0" applyFont="1" applyFill="1" applyAlignment="1">
      <alignment/>
    </xf>
    <xf numFmtId="49" fontId="62" fillId="33" borderId="13" xfId="0" applyNumberFormat="1" applyFont="1" applyFill="1" applyBorder="1" applyAlignment="1">
      <alignment horizontal="left"/>
    </xf>
    <xf numFmtId="49" fontId="11" fillId="33" borderId="14" xfId="0" applyNumberFormat="1" applyFont="1" applyFill="1" applyBorder="1" applyAlignment="1">
      <alignment horizontal="center"/>
    </xf>
    <xf numFmtId="49" fontId="11" fillId="33" borderId="14" xfId="0" applyNumberFormat="1" applyFont="1" applyFill="1" applyBorder="1" applyAlignment="1">
      <alignment horizontal="left" wrapText="1"/>
    </xf>
    <xf numFmtId="0" fontId="7" fillId="0" borderId="0" xfId="0" applyFont="1" applyAlignment="1">
      <alignment horizontal="center" vertical="center" wrapText="1"/>
    </xf>
    <xf numFmtId="0" fontId="45" fillId="0" borderId="0" xfId="0" applyFont="1" applyAlignment="1">
      <alignment/>
    </xf>
    <xf numFmtId="0" fontId="63" fillId="0" borderId="0" xfId="0" applyFont="1" applyAlignment="1">
      <alignment/>
    </xf>
    <xf numFmtId="0" fontId="7" fillId="0" borderId="0" xfId="0" applyFont="1" applyAlignment="1">
      <alignment horizontal="right" vertical="center"/>
    </xf>
    <xf numFmtId="0" fontId="64" fillId="0" borderId="0" xfId="0" applyFont="1" applyAlignment="1">
      <alignment/>
    </xf>
    <xf numFmtId="0" fontId="45" fillId="0" borderId="29" xfId="0" applyFont="1" applyBorder="1" applyAlignment="1">
      <alignment horizontal="right" vertical="center"/>
    </xf>
    <xf numFmtId="0" fontId="40" fillId="0" borderId="15" xfId="0" applyFont="1" applyBorder="1" applyAlignment="1">
      <alignment horizontal="center" vertical="center" wrapText="1"/>
    </xf>
    <xf numFmtId="0" fontId="40" fillId="0" borderId="15" xfId="0" applyFont="1" applyBorder="1" applyAlignment="1">
      <alignment horizontal="center" vertical="center" wrapText="1"/>
    </xf>
    <xf numFmtId="0" fontId="45" fillId="0" borderId="15" xfId="0" applyFont="1" applyBorder="1" applyAlignment="1">
      <alignment vertical="center" wrapText="1"/>
    </xf>
    <xf numFmtId="3" fontId="63" fillId="0" borderId="15" xfId="0" applyNumberFormat="1" applyFont="1" applyFill="1" applyBorder="1" applyAlignment="1">
      <alignment wrapText="1"/>
    </xf>
    <xf numFmtId="3" fontId="45" fillId="0" borderId="15" xfId="0" applyNumberFormat="1" applyFont="1" applyFill="1" applyBorder="1" applyAlignment="1">
      <alignment wrapText="1"/>
    </xf>
    <xf numFmtId="0" fontId="45" fillId="0" borderId="15" xfId="0" applyFont="1" applyFill="1" applyBorder="1" applyAlignment="1">
      <alignment horizontal="center" vertical="center" wrapText="1"/>
    </xf>
    <xf numFmtId="0" fontId="45" fillId="0" borderId="15" xfId="0" applyFont="1" applyFill="1" applyBorder="1" applyAlignment="1">
      <alignment vertical="center" wrapText="1"/>
    </xf>
    <xf numFmtId="0" fontId="45" fillId="0" borderId="0" xfId="0" applyFont="1" applyFill="1" applyAlignment="1">
      <alignment/>
    </xf>
    <xf numFmtId="0" fontId="45" fillId="0" borderId="0" xfId="0" applyFont="1" applyFill="1" applyAlignment="1">
      <alignment vertical="center"/>
    </xf>
    <xf numFmtId="0" fontId="45" fillId="0" borderId="0" xfId="0" applyFont="1" applyFill="1" applyBorder="1" applyAlignment="1">
      <alignment horizontal="center" vertical="center" wrapText="1"/>
    </xf>
    <xf numFmtId="0" fontId="45" fillId="0" borderId="0" xfId="0" applyFont="1" applyFill="1" applyBorder="1" applyAlignment="1">
      <alignment vertical="center" wrapText="1"/>
    </xf>
    <xf numFmtId="3" fontId="63" fillId="0" borderId="0" xfId="0" applyNumberFormat="1" applyFont="1" applyFill="1" applyBorder="1" applyAlignment="1">
      <alignment vertical="center" wrapText="1"/>
    </xf>
    <xf numFmtId="3" fontId="45" fillId="0" borderId="0" xfId="0" applyNumberFormat="1" applyFont="1" applyFill="1" applyBorder="1" applyAlignment="1">
      <alignment vertical="center" wrapText="1"/>
    </xf>
    <xf numFmtId="3" fontId="45" fillId="0" borderId="0" xfId="0" applyNumberFormat="1" applyFont="1" applyFill="1" applyBorder="1" applyAlignment="1">
      <alignment vertical="center"/>
    </xf>
    <xf numFmtId="0" fontId="45" fillId="0" borderId="0" xfId="0" applyFont="1" applyAlignment="1">
      <alignment vertical="center"/>
    </xf>
    <xf numFmtId="0" fontId="4" fillId="0" borderId="0" xfId="0" applyFont="1" applyAlignment="1">
      <alignment horizontal="center" vertical="center" wrapText="1"/>
    </xf>
    <xf numFmtId="0" fontId="14" fillId="0" borderId="0" xfId="0" applyFont="1" applyAlignment="1">
      <alignment/>
    </xf>
    <xf numFmtId="0" fontId="18" fillId="0" borderId="0" xfId="0" applyFont="1" applyAlignment="1">
      <alignment horizontal="center" vertical="center"/>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165" fontId="4" fillId="0" borderId="12" xfId="50" applyNumberFormat="1" applyFont="1" applyFill="1" applyBorder="1" applyAlignment="1">
      <alignment vertical="center" wrapText="1"/>
    </xf>
    <xf numFmtId="0" fontId="4" fillId="0" borderId="13" xfId="0" applyFont="1" applyBorder="1" applyAlignment="1">
      <alignment horizontal="center" vertical="center" wrapText="1"/>
    </xf>
    <xf numFmtId="0" fontId="4" fillId="0" borderId="13" xfId="0" applyFont="1" applyBorder="1" applyAlignment="1">
      <alignment vertical="center" wrapText="1"/>
    </xf>
    <xf numFmtId="165" fontId="4" fillId="0" borderId="13" xfId="50" applyNumberFormat="1" applyFont="1" applyFill="1" applyBorder="1" applyAlignment="1">
      <alignment vertical="center" wrapText="1"/>
    </xf>
    <xf numFmtId="165" fontId="25" fillId="0" borderId="13" xfId="0" applyNumberFormat="1" applyFont="1" applyBorder="1" applyAlignment="1">
      <alignment vertical="center" wrapText="1"/>
    </xf>
    <xf numFmtId="165" fontId="4" fillId="0" borderId="13" xfId="0" applyNumberFormat="1" applyFont="1" applyBorder="1" applyAlignment="1">
      <alignment vertical="center" wrapText="1"/>
    </xf>
    <xf numFmtId="165" fontId="25" fillId="0" borderId="13" xfId="0" applyNumberFormat="1" applyFont="1" applyBorder="1" applyAlignment="1">
      <alignment horizontal="right" vertical="center" wrapText="1"/>
    </xf>
    <xf numFmtId="0" fontId="88" fillId="0" borderId="13" xfId="0" applyFont="1" applyBorder="1" applyAlignment="1">
      <alignment vertical="center" wrapText="1"/>
    </xf>
    <xf numFmtId="165" fontId="26" fillId="0" borderId="13" xfId="0" applyNumberFormat="1" applyFont="1" applyBorder="1" applyAlignment="1">
      <alignment horizontal="right" vertical="center" wrapText="1"/>
    </xf>
    <xf numFmtId="165" fontId="26" fillId="0" borderId="13" xfId="50" applyNumberFormat="1" applyFont="1" applyBorder="1" applyAlignment="1">
      <alignment horizontal="right" vertical="center" wrapText="1"/>
    </xf>
    <xf numFmtId="0" fontId="23" fillId="0" borderId="0" xfId="0" applyFont="1" applyAlignment="1">
      <alignment/>
    </xf>
    <xf numFmtId="165" fontId="25" fillId="0" borderId="13" xfId="50" applyNumberFormat="1" applyFont="1" applyBorder="1" applyAlignment="1">
      <alignment horizontal="right" vertical="center" wrapText="1"/>
    </xf>
    <xf numFmtId="165" fontId="4" fillId="0" borderId="13" xfId="50" applyNumberFormat="1" applyFont="1" applyBorder="1" applyAlignment="1">
      <alignment horizontal="right" vertical="center" wrapText="1"/>
    </xf>
    <xf numFmtId="0" fontId="65" fillId="0" borderId="13" xfId="0" applyFont="1" applyBorder="1" applyAlignment="1">
      <alignment horizontal="center" vertical="center" wrapText="1"/>
    </xf>
    <xf numFmtId="0" fontId="65" fillId="0" borderId="13" xfId="0" applyFont="1" applyBorder="1" applyAlignment="1">
      <alignment vertical="center" wrapText="1"/>
    </xf>
    <xf numFmtId="165" fontId="4" fillId="0" borderId="13" xfId="0" applyNumberFormat="1" applyFont="1" applyBorder="1" applyAlignment="1">
      <alignment horizontal="right" vertical="center" wrapText="1"/>
    </xf>
    <xf numFmtId="0" fontId="66" fillId="0" borderId="0" xfId="0" applyFont="1" applyAlignment="1">
      <alignment vertical="center"/>
    </xf>
    <xf numFmtId="165" fontId="88" fillId="0" borderId="13" xfId="50" applyNumberFormat="1" applyFont="1" applyBorder="1" applyAlignment="1">
      <alignment horizontal="right" vertical="center" wrapText="1"/>
    </xf>
    <xf numFmtId="0" fontId="26" fillId="0" borderId="13" xfId="0" applyFont="1" applyBorder="1" applyAlignment="1">
      <alignment vertical="center"/>
    </xf>
    <xf numFmtId="165" fontId="25" fillId="33" borderId="13" xfId="0" applyNumberFormat="1" applyFont="1" applyFill="1" applyBorder="1" applyAlignment="1">
      <alignment horizontal="right" vertical="center" wrapText="1"/>
    </xf>
    <xf numFmtId="0" fontId="67" fillId="0" borderId="0" xfId="0" applyFont="1" applyAlignment="1">
      <alignment/>
    </xf>
    <xf numFmtId="0" fontId="67" fillId="0" borderId="0" xfId="0" applyFont="1" applyAlignment="1">
      <alignment vertical="center"/>
    </xf>
    <xf numFmtId="0" fontId="26" fillId="0" borderId="13" xfId="0" applyFont="1" applyBorder="1" applyAlignment="1">
      <alignment/>
    </xf>
    <xf numFmtId="0" fontId="25" fillId="0" borderId="14" xfId="0" applyFont="1" applyBorder="1" applyAlignment="1">
      <alignment/>
    </xf>
    <xf numFmtId="0" fontId="26" fillId="0" borderId="14" xfId="0" applyFont="1" applyBorder="1" applyAlignment="1">
      <alignment vertical="center" wrapText="1"/>
    </xf>
    <xf numFmtId="165" fontId="89" fillId="0" borderId="14" xfId="50" applyNumberFormat="1" applyFont="1" applyBorder="1" applyAlignment="1">
      <alignment horizontal="right"/>
    </xf>
    <xf numFmtId="0" fontId="18" fillId="0" borderId="0" xfId="0" applyFont="1" applyAlignment="1">
      <alignment horizontal="center" vertical="center"/>
    </xf>
    <xf numFmtId="0" fontId="23" fillId="0" borderId="29" xfId="0" applyFont="1" applyBorder="1" applyAlignment="1">
      <alignment horizontal="right"/>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_Bao cao chi hang thang 2_Tong họp DT Chi NS ĐF 2010 BCHĐND 18-11-2009" xfId="40"/>
    <cellStyle name="Calculation" xfId="41"/>
    <cellStyle name="Check Cell" xfId="42"/>
    <cellStyle name="Chuẩn 2_Tong họp DT Chi NS ĐF 2010 BCHĐND 18-11-2009" xfId="43"/>
    <cellStyle name="Comma" xfId="44"/>
    <cellStyle name="Comma [0]" xfId="45"/>
    <cellStyle name="Comma 10 10 2" xfId="46"/>
    <cellStyle name="Comma 11" xfId="47"/>
    <cellStyle name="Comma 2" xfId="48"/>
    <cellStyle name="Comma 3" xfId="49"/>
    <cellStyle name="Comma 31" xfId="50"/>
    <cellStyle name="Comma 4"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16" xfId="63"/>
    <cellStyle name="Normal 2" xfId="64"/>
    <cellStyle name="Normal 2 2" xfId="65"/>
    <cellStyle name="Normal 2 3" xfId="66"/>
    <cellStyle name="Normal 3" xfId="67"/>
    <cellStyle name="Normal 4" xfId="68"/>
    <cellStyle name="Normal 5" xfId="69"/>
    <cellStyle name="Normal 6" xfId="70"/>
    <cellStyle name="Note" xfId="71"/>
    <cellStyle name="Output" xfId="72"/>
    <cellStyle name="Percent" xfId="73"/>
    <cellStyle name="Percent 2" xfId="74"/>
    <cellStyle name="Percent 3" xfId="75"/>
    <cellStyle name="Title"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9</xdr:row>
      <xdr:rowOff>142875</xdr:rowOff>
    </xdr:from>
    <xdr:to>
      <xdr:col>11</xdr:col>
      <xdr:colOff>571500</xdr:colOff>
      <xdr:row>12</xdr:row>
      <xdr:rowOff>447675</xdr:rowOff>
    </xdr:to>
    <xdr:sp>
      <xdr:nvSpPr>
        <xdr:cNvPr id="1" name="Straight Connector 1"/>
        <xdr:cNvSpPr>
          <a:spLocks/>
        </xdr:cNvSpPr>
      </xdr:nvSpPr>
      <xdr:spPr>
        <a:xfrm>
          <a:off x="3429000" y="2876550"/>
          <a:ext cx="5000625" cy="1990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HONG%20SAU%2015%2010%202018\N&#258;M%202019\002%20C&#212;NG%20KHAI%20NG&#194;N%20S&#193;CH\C&#244;ng%20khai%20DT%202019%20b&#225;o%20c&#225;o%20H&#272;ND%20ng&#224;y%200412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hAnh\Ph&#432;&#417;ng%20Anh%202020\DT%202021\T&#7893;ng%20h&#7907;p%20DT%202021\20.12.21.BC%20tr&#236;nh%20H&#272;ND%20t&#7881;nh\g&#7917;i%20ch&#7883;%20Th&#432;\20.12.21.Bieu%20DT%202021%20trinh%20HDND-gui%20c%20Th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hAnh\Ph&#432;&#417;ng%20Anh%202020\DT%202021\T&#7893;ng%20h&#7907;p%20DT%202021\20.12.31.NQ%20giao%20DT%202021%20(thay%20&#273;&#7889;i%20s&#7889;%20lxe,%201%20s&#7889;%20&#272;V%20kh&#7889;i%20t&#7881;nh)\c&#243;p%20s&#7889;%20ch&#7871;t%20g&#7917;i%20H&#272;ND%20k&#232;m%20NQ\b&#7843;n%20chu&#7849;n%20g&#7917;i%20H&#272;ND\20.12.31.BIEU%20NQ%20THU%20CHI%20NSDP%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ểu 33"/>
      <sheetName val="Biểu 34"/>
      <sheetName val="Biểu 35"/>
      <sheetName val="Biểu 36"/>
      <sheetName val="Biểu 37"/>
      <sheetName val="Biểu 38"/>
      <sheetName val="Biểu 39"/>
      <sheetName val="Biểu 40"/>
      <sheetName val="Biểu 41"/>
      <sheetName val="Biểu 42"/>
      <sheetName val="Biểu 43"/>
      <sheetName val="Biểu 44"/>
      <sheetName val="Biểu 45"/>
      <sheetName val="Biểu 59(năm)"/>
      <sheetName val="Biểu 60(năm)"/>
      <sheetName val="Biểu 61(năm)"/>
    </sheetNames>
    <sheetDataSet>
      <sheetData sheetId="4">
        <row r="37">
          <cell r="C37">
            <v>1230</v>
          </cell>
        </row>
        <row r="39">
          <cell r="C3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
      <sheetName val="02"/>
      <sheetName val="03"/>
      <sheetName val="04"/>
      <sheetName val="05 chỉ tiêu phấn đấu SD đấ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7"/>
  <sheetViews>
    <sheetView zoomScalePageLayoutView="0" workbookViewId="0" topLeftCell="A1">
      <selection activeCell="A4" sqref="A4"/>
    </sheetView>
  </sheetViews>
  <sheetFormatPr defaultColWidth="9.140625" defaultRowHeight="15"/>
  <cols>
    <col min="1" max="1" width="6.57421875" style="0" customWidth="1"/>
    <col min="2" max="2" width="64.57421875" style="0" customWidth="1"/>
    <col min="3" max="3" width="22.140625" style="0" customWidth="1"/>
    <col min="4" max="4" width="10.140625" style="0" bestFit="1" customWidth="1"/>
  </cols>
  <sheetData>
    <row r="1" ht="16.5">
      <c r="C1" s="133" t="s">
        <v>291</v>
      </c>
    </row>
    <row r="2" spans="1:3" s="2" customFormat="1" ht="28.5" customHeight="1">
      <c r="A2" s="342" t="s">
        <v>487</v>
      </c>
      <c r="B2" s="342"/>
      <c r="C2" s="342"/>
    </row>
    <row r="3" spans="1:5" s="2" customFormat="1" ht="26.25" customHeight="1">
      <c r="A3" s="343" t="s">
        <v>628</v>
      </c>
      <c r="B3" s="343"/>
      <c r="C3" s="343"/>
      <c r="D3" s="132"/>
      <c r="E3" s="132"/>
    </row>
    <row r="4" spans="1:5" s="2" customFormat="1" ht="16.5">
      <c r="A4" s="131"/>
      <c r="B4" s="131"/>
      <c r="C4" s="131"/>
      <c r="D4" s="132"/>
      <c r="E4" s="132"/>
    </row>
    <row r="5" s="2" customFormat="1" ht="16.5">
      <c r="C5" s="149" t="s">
        <v>58</v>
      </c>
    </row>
    <row r="6" spans="1:3" s="2" customFormat="1" ht="16.5">
      <c r="A6" s="344" t="s">
        <v>8</v>
      </c>
      <c r="B6" s="344" t="s">
        <v>40</v>
      </c>
      <c r="C6" s="344" t="s">
        <v>41</v>
      </c>
    </row>
    <row r="7" spans="1:3" s="2" customFormat="1" ht="16.5">
      <c r="A7" s="344"/>
      <c r="B7" s="344"/>
      <c r="C7" s="344"/>
    </row>
    <row r="8" spans="1:3" s="3" customFormat="1" ht="29.25" customHeight="1">
      <c r="A8" s="134" t="s">
        <v>10</v>
      </c>
      <c r="B8" s="134" t="s">
        <v>12</v>
      </c>
      <c r="C8" s="135">
        <f>C9+C12</f>
        <v>12722323</v>
      </c>
    </row>
    <row r="9" spans="1:3" s="3" customFormat="1" ht="16.5">
      <c r="A9" s="136" t="s">
        <v>13</v>
      </c>
      <c r="B9" s="137" t="s">
        <v>14</v>
      </c>
      <c r="C9" s="138">
        <f>C10+C11</f>
        <v>9823058</v>
      </c>
    </row>
    <row r="10" spans="1:3" s="2" customFormat="1" ht="16.5">
      <c r="A10" s="139">
        <v>1</v>
      </c>
      <c r="B10" s="140" t="s">
        <v>16</v>
      </c>
      <c r="C10" s="141">
        <v>3206000</v>
      </c>
    </row>
    <row r="11" spans="1:3" s="2" customFormat="1" ht="16.5">
      <c r="A11" s="139">
        <v>2</v>
      </c>
      <c r="B11" s="140" t="s">
        <v>17</v>
      </c>
      <c r="C11" s="141">
        <v>6617058</v>
      </c>
    </row>
    <row r="12" spans="1:3" s="3" customFormat="1" ht="16.5">
      <c r="A12" s="142" t="s">
        <v>18</v>
      </c>
      <c r="B12" s="143" t="s">
        <v>42</v>
      </c>
      <c r="C12" s="138">
        <f>C13+C14</f>
        <v>2899265</v>
      </c>
    </row>
    <row r="13" spans="1:3" s="2" customFormat="1" ht="16.5">
      <c r="A13" s="139" t="s">
        <v>15</v>
      </c>
      <c r="B13" s="140" t="s">
        <v>19</v>
      </c>
      <c r="C13" s="141">
        <v>1454707</v>
      </c>
    </row>
    <row r="14" spans="1:3" s="2" customFormat="1" ht="16.5">
      <c r="A14" s="139" t="s">
        <v>15</v>
      </c>
      <c r="B14" s="140" t="s">
        <v>20</v>
      </c>
      <c r="C14" s="141">
        <v>1444558</v>
      </c>
    </row>
    <row r="15" spans="1:3" s="2" customFormat="1" ht="16.5">
      <c r="A15" s="145" t="s">
        <v>56</v>
      </c>
      <c r="B15" s="146" t="s">
        <v>290</v>
      </c>
      <c r="C15" s="141"/>
    </row>
    <row r="16" spans="1:3" s="2" customFormat="1" ht="16.5">
      <c r="A16" s="145" t="s">
        <v>104</v>
      </c>
      <c r="B16" s="146" t="s">
        <v>48</v>
      </c>
      <c r="C16" s="141"/>
    </row>
    <row r="17" spans="1:3" s="2" customFormat="1" ht="16.5">
      <c r="A17" s="145" t="s">
        <v>130</v>
      </c>
      <c r="B17" s="146" t="s">
        <v>49</v>
      </c>
      <c r="C17" s="141"/>
    </row>
    <row r="18" spans="1:4" s="3" customFormat="1" ht="25.5" customHeight="1">
      <c r="A18" s="142" t="s">
        <v>11</v>
      </c>
      <c r="B18" s="142" t="s">
        <v>21</v>
      </c>
      <c r="C18" s="144">
        <f>C19+C26</f>
        <v>12840323</v>
      </c>
      <c r="D18" s="4"/>
    </row>
    <row r="19" spans="1:3" s="3" customFormat="1" ht="16.5">
      <c r="A19" s="142" t="s">
        <v>13</v>
      </c>
      <c r="B19" s="143" t="s">
        <v>22</v>
      </c>
      <c r="C19" s="144">
        <f>SUM(C20:C24)</f>
        <v>11395765</v>
      </c>
    </row>
    <row r="20" spans="1:3" s="2" customFormat="1" ht="16.5">
      <c r="A20" s="139">
        <v>1</v>
      </c>
      <c r="B20" s="140" t="s">
        <v>23</v>
      </c>
      <c r="C20" s="141">
        <v>2888070</v>
      </c>
    </row>
    <row r="21" spans="1:3" s="2" customFormat="1" ht="16.5">
      <c r="A21" s="139">
        <v>2</v>
      </c>
      <c r="B21" s="140" t="s">
        <v>24</v>
      </c>
      <c r="C21" s="141">
        <v>8275210</v>
      </c>
    </row>
    <row r="22" spans="1:3" s="2" customFormat="1" ht="16.5">
      <c r="A22" s="139">
        <v>3</v>
      </c>
      <c r="B22" s="140" t="s">
        <v>25</v>
      </c>
      <c r="C22" s="141">
        <v>5700</v>
      </c>
    </row>
    <row r="23" spans="1:3" s="2" customFormat="1" ht="16.5">
      <c r="A23" s="139">
        <v>4</v>
      </c>
      <c r="B23" s="140" t="s">
        <v>26</v>
      </c>
      <c r="C23" s="141">
        <v>1230</v>
      </c>
    </row>
    <row r="24" spans="1:3" s="2" customFormat="1" ht="16.5">
      <c r="A24" s="139">
        <v>5</v>
      </c>
      <c r="B24" s="140" t="s">
        <v>27</v>
      </c>
      <c r="C24" s="141">
        <v>225555</v>
      </c>
    </row>
    <row r="25" spans="1:3" s="2" customFormat="1" ht="16.5">
      <c r="A25" s="139">
        <v>6</v>
      </c>
      <c r="B25" s="140" t="s">
        <v>28</v>
      </c>
      <c r="C25" s="141">
        <v>0</v>
      </c>
    </row>
    <row r="26" spans="1:3" s="3" customFormat="1" ht="16.5">
      <c r="A26" s="142" t="s">
        <v>18</v>
      </c>
      <c r="B26" s="143" t="s">
        <v>29</v>
      </c>
      <c r="C26" s="144">
        <f>C27+C28</f>
        <v>1444558</v>
      </c>
    </row>
    <row r="27" spans="1:3" s="2" customFormat="1" ht="16.5">
      <c r="A27" s="139">
        <v>1</v>
      </c>
      <c r="B27" s="140" t="s">
        <v>30</v>
      </c>
      <c r="C27" s="141"/>
    </row>
    <row r="28" spans="1:3" s="2" customFormat="1" ht="16.5">
      <c r="A28" s="139">
        <v>2</v>
      </c>
      <c r="B28" s="140" t="s">
        <v>31</v>
      </c>
      <c r="C28" s="141">
        <v>1444558</v>
      </c>
    </row>
    <row r="29" spans="1:3" s="3" customFormat="1" ht="16.5">
      <c r="A29" s="142" t="s">
        <v>32</v>
      </c>
      <c r="B29" s="136" t="s">
        <v>409</v>
      </c>
      <c r="C29" s="144">
        <f>C18-C8</f>
        <v>118000</v>
      </c>
    </row>
    <row r="30" spans="1:3" s="3" customFormat="1" ht="16.5">
      <c r="A30" s="142" t="s">
        <v>33</v>
      </c>
      <c r="B30" s="142" t="s">
        <v>34</v>
      </c>
      <c r="C30" s="144">
        <f>C31+C32</f>
        <v>23600</v>
      </c>
    </row>
    <row r="31" spans="1:3" s="2" customFormat="1" ht="16.5">
      <c r="A31" s="139">
        <v>1</v>
      </c>
      <c r="B31" s="140" t="s">
        <v>35</v>
      </c>
      <c r="C31" s="141"/>
    </row>
    <row r="32" spans="1:3" s="2" customFormat="1" ht="19.5" customHeight="1">
      <c r="A32" s="139">
        <v>2</v>
      </c>
      <c r="B32" s="140" t="s">
        <v>36</v>
      </c>
      <c r="C32" s="141">
        <v>23600</v>
      </c>
    </row>
    <row r="33" spans="1:3" s="3" customFormat="1" ht="16.5">
      <c r="A33" s="142" t="s">
        <v>43</v>
      </c>
      <c r="B33" s="142" t="s">
        <v>37</v>
      </c>
      <c r="C33" s="144">
        <f>C34+C35</f>
        <v>141600</v>
      </c>
    </row>
    <row r="34" spans="1:3" s="2" customFormat="1" ht="16.5">
      <c r="A34" s="139">
        <v>1</v>
      </c>
      <c r="B34" s="140" t="s">
        <v>38</v>
      </c>
      <c r="C34" s="141">
        <v>118000</v>
      </c>
    </row>
    <row r="35" spans="1:3" s="2" customFormat="1" ht="16.5">
      <c r="A35" s="147">
        <v>2</v>
      </c>
      <c r="B35" s="148" t="s">
        <v>39</v>
      </c>
      <c r="C35" s="252">
        <v>23600</v>
      </c>
    </row>
    <row r="36" spans="2:3" ht="28.5" customHeight="1">
      <c r="B36" s="341"/>
      <c r="C36" s="341"/>
    </row>
    <row r="37" ht="15">
      <c r="A37" s="1"/>
    </row>
  </sheetData>
  <sheetProtection/>
  <mergeCells count="6">
    <mergeCell ref="B36:C36"/>
    <mergeCell ref="A2:C2"/>
    <mergeCell ref="A3:C3"/>
    <mergeCell ref="A6:A7"/>
    <mergeCell ref="B6:B7"/>
    <mergeCell ref="C6:C7"/>
  </mergeCells>
  <printOptions/>
  <pageMargins left="0.67" right="0.45" top="0.75" bottom="0.2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P29"/>
  <sheetViews>
    <sheetView zoomScalePageLayoutView="0" workbookViewId="0" topLeftCell="A1">
      <selection activeCell="H12" sqref="H12:I25"/>
    </sheetView>
  </sheetViews>
  <sheetFormatPr defaultColWidth="11.57421875" defaultRowHeight="15"/>
  <cols>
    <col min="1" max="1" width="5.7109375" style="97" customWidth="1"/>
    <col min="2" max="2" width="17.57421875" style="5" customWidth="1"/>
    <col min="3" max="3" width="13.00390625" style="5" customWidth="1"/>
    <col min="4" max="4" width="12.140625" style="5" customWidth="1"/>
    <col min="5" max="5" width="11.57421875" style="5" customWidth="1"/>
    <col min="6" max="6" width="14.421875" style="5" customWidth="1"/>
    <col min="7" max="8" width="13.00390625" style="5" customWidth="1"/>
    <col min="9" max="9" width="13.7109375" style="5" customWidth="1"/>
    <col min="10" max="10" width="13.00390625" style="5" customWidth="1"/>
    <col min="11" max="16384" width="11.57421875" style="5" customWidth="1"/>
  </cols>
  <sheetData>
    <row r="1" spans="9:11" ht="16.5">
      <c r="I1" s="346" t="s">
        <v>298</v>
      </c>
      <c r="J1" s="346"/>
      <c r="K1" s="165"/>
    </row>
    <row r="2" spans="1:10" ht="27.75" customHeight="1">
      <c r="A2" s="404" t="s">
        <v>553</v>
      </c>
      <c r="B2" s="405"/>
      <c r="C2" s="405"/>
      <c r="D2" s="405"/>
      <c r="E2" s="405"/>
      <c r="F2" s="405"/>
      <c r="G2" s="405"/>
      <c r="H2" s="405"/>
      <c r="I2" s="405"/>
      <c r="J2" s="405"/>
    </row>
    <row r="3" spans="1:16" s="96" customFormat="1" ht="22.5" customHeight="1">
      <c r="A3" s="343" t="str">
        <f>'Biểu 48'!A3:D3</f>
        <v>(Kèm theo Công văn số 92/STC-QLNS ngày 14/01/2021 của Sở Tài chính Hải Dương)</v>
      </c>
      <c r="B3" s="343"/>
      <c r="C3" s="343"/>
      <c r="D3" s="343"/>
      <c r="E3" s="343"/>
      <c r="F3" s="343"/>
      <c r="G3" s="343"/>
      <c r="H3" s="343"/>
      <c r="I3" s="343"/>
      <c r="J3" s="343"/>
      <c r="K3" s="132"/>
      <c r="L3" s="132"/>
      <c r="M3" s="132"/>
      <c r="N3" s="132"/>
      <c r="O3" s="132"/>
      <c r="P3" s="132"/>
    </row>
    <row r="4" spans="1:16" s="96" customFormat="1" ht="16.5">
      <c r="A4" s="92"/>
      <c r="B4" s="92"/>
      <c r="C4" s="92"/>
      <c r="D4" s="92"/>
      <c r="E4" s="92"/>
      <c r="F4" s="92"/>
      <c r="G4" s="92"/>
      <c r="H4" s="92"/>
      <c r="I4" s="92"/>
      <c r="J4" s="92"/>
      <c r="K4" s="8"/>
      <c r="L4" s="8"/>
      <c r="M4" s="8"/>
      <c r="N4" s="8"/>
      <c r="O4" s="8"/>
      <c r="P4" s="8"/>
    </row>
    <row r="5" spans="7:10" ht="23.25" customHeight="1">
      <c r="G5" s="406" t="s">
        <v>58</v>
      </c>
      <c r="H5" s="406"/>
      <c r="I5" s="406"/>
      <c r="J5" s="406"/>
    </row>
    <row r="6" spans="1:10" s="96" customFormat="1" ht="40.5" customHeight="1">
      <c r="A6" s="407" t="s">
        <v>59</v>
      </c>
      <c r="B6" s="407" t="s">
        <v>263</v>
      </c>
      <c r="C6" s="407" t="s">
        <v>264</v>
      </c>
      <c r="D6" s="409" t="s">
        <v>265</v>
      </c>
      <c r="E6" s="410"/>
      <c r="F6" s="411"/>
      <c r="G6" s="407" t="s">
        <v>266</v>
      </c>
      <c r="H6" s="407" t="s">
        <v>267</v>
      </c>
      <c r="I6" s="407" t="s">
        <v>49</v>
      </c>
      <c r="J6" s="407" t="s">
        <v>554</v>
      </c>
    </row>
    <row r="7" spans="1:10" s="96" customFormat="1" ht="16.5">
      <c r="A7" s="408"/>
      <c r="B7" s="408"/>
      <c r="C7" s="407"/>
      <c r="D7" s="407" t="s">
        <v>190</v>
      </c>
      <c r="E7" s="412" t="s">
        <v>268</v>
      </c>
      <c r="F7" s="412" t="s">
        <v>269</v>
      </c>
      <c r="G7" s="407"/>
      <c r="H7" s="407"/>
      <c r="I7" s="407"/>
      <c r="J7" s="407"/>
    </row>
    <row r="8" spans="1:10" s="96" customFormat="1" ht="16.5">
      <c r="A8" s="408"/>
      <c r="B8" s="408"/>
      <c r="C8" s="407"/>
      <c r="D8" s="407"/>
      <c r="E8" s="412"/>
      <c r="F8" s="412"/>
      <c r="G8" s="407"/>
      <c r="H8" s="407"/>
      <c r="I8" s="407"/>
      <c r="J8" s="407"/>
    </row>
    <row r="9" spans="1:10" s="96" customFormat="1" ht="16.5">
      <c r="A9" s="408"/>
      <c r="B9" s="408"/>
      <c r="C9" s="407"/>
      <c r="D9" s="407"/>
      <c r="E9" s="412"/>
      <c r="F9" s="412"/>
      <c r="G9" s="407"/>
      <c r="H9" s="407"/>
      <c r="I9" s="407"/>
      <c r="J9" s="407"/>
    </row>
    <row r="10" spans="1:10" s="96" customFormat="1" ht="16.5">
      <c r="A10" s="408"/>
      <c r="B10" s="408"/>
      <c r="C10" s="407"/>
      <c r="D10" s="407"/>
      <c r="E10" s="412"/>
      <c r="F10" s="412"/>
      <c r="G10" s="407"/>
      <c r="H10" s="407"/>
      <c r="I10" s="407"/>
      <c r="J10" s="407"/>
    </row>
    <row r="11" spans="1:10" s="167" customFormat="1" ht="19.5" customHeight="1">
      <c r="A11" s="90" t="s">
        <v>10</v>
      </c>
      <c r="B11" s="90" t="s">
        <v>11</v>
      </c>
      <c r="C11" s="166">
        <v>1</v>
      </c>
      <c r="D11" s="90">
        <v>2</v>
      </c>
      <c r="E11" s="166">
        <v>3</v>
      </c>
      <c r="F11" s="90">
        <v>4</v>
      </c>
      <c r="G11" s="166">
        <v>5</v>
      </c>
      <c r="H11" s="90">
        <v>6</v>
      </c>
      <c r="I11" s="166">
        <v>7</v>
      </c>
      <c r="J11" s="90">
        <v>8</v>
      </c>
    </row>
    <row r="12" spans="1:12" s="96" customFormat="1" ht="23.25" customHeight="1">
      <c r="A12" s="98"/>
      <c r="B12" s="99" t="s">
        <v>171</v>
      </c>
      <c r="C12" s="100">
        <f>SUM(C14:C25)</f>
        <v>3829540</v>
      </c>
      <c r="D12" s="100">
        <f aca="true" t="shared" si="0" ref="D12:I12">SUM(D14:D25)</f>
        <v>3212628.1</v>
      </c>
      <c r="E12" s="100">
        <f t="shared" si="0"/>
        <v>670022</v>
      </c>
      <c r="F12" s="100">
        <f t="shared" si="0"/>
        <v>2542606.1</v>
      </c>
      <c r="G12" s="100">
        <f t="shared" si="0"/>
        <v>4729937.9</v>
      </c>
      <c r="H12" s="100"/>
      <c r="I12" s="100"/>
      <c r="J12" s="100">
        <f>SUM(J14:J25)</f>
        <v>7942566</v>
      </c>
      <c r="K12" s="101"/>
      <c r="L12" s="101"/>
    </row>
    <row r="13" spans="1:12" s="96" customFormat="1" ht="16.5">
      <c r="A13" s="102"/>
      <c r="B13" s="103"/>
      <c r="C13" s="104"/>
      <c r="D13" s="104"/>
      <c r="E13" s="104"/>
      <c r="F13" s="104"/>
      <c r="G13" s="104"/>
      <c r="H13" s="104"/>
      <c r="I13" s="104"/>
      <c r="J13" s="104"/>
      <c r="K13" s="101"/>
      <c r="L13" s="101"/>
    </row>
    <row r="14" spans="1:12" ht="18.75" customHeight="1">
      <c r="A14" s="105">
        <v>1</v>
      </c>
      <c r="B14" s="283" t="s">
        <v>432</v>
      </c>
      <c r="C14" s="284">
        <v>1282100</v>
      </c>
      <c r="D14" s="290">
        <f>E14+F14</f>
        <v>1149272.5</v>
      </c>
      <c r="E14" s="290">
        <v>133037</v>
      </c>
      <c r="F14" s="288">
        <v>1016235.5</v>
      </c>
      <c r="G14" s="293">
        <v>479558.5</v>
      </c>
      <c r="H14" s="106"/>
      <c r="I14" s="106"/>
      <c r="J14" s="292">
        <f>D14+G14</f>
        <v>1628831</v>
      </c>
      <c r="K14" s="6"/>
      <c r="L14" s="101"/>
    </row>
    <row r="15" spans="1:12" ht="18.75" customHeight="1">
      <c r="A15" s="105">
        <v>2</v>
      </c>
      <c r="B15" s="285" t="s">
        <v>314</v>
      </c>
      <c r="C15" s="284">
        <v>486150</v>
      </c>
      <c r="D15" s="290">
        <f aca="true" t="shared" si="1" ref="D15:D25">E15+F15</f>
        <v>445160.5</v>
      </c>
      <c r="E15" s="290">
        <v>298390</v>
      </c>
      <c r="F15" s="288">
        <v>146770.5</v>
      </c>
      <c r="G15" s="293">
        <v>459372.5</v>
      </c>
      <c r="H15" s="106"/>
      <c r="I15" s="106"/>
      <c r="J15" s="292">
        <f aca="true" t="shared" si="2" ref="J15:J25">D15+G15</f>
        <v>904533</v>
      </c>
      <c r="K15" s="6"/>
      <c r="L15" s="101"/>
    </row>
    <row r="16" spans="1:12" ht="18.75" customHeight="1">
      <c r="A16" s="105">
        <v>3</v>
      </c>
      <c r="B16" s="285" t="s">
        <v>313</v>
      </c>
      <c r="C16" s="284">
        <v>210050</v>
      </c>
      <c r="D16" s="290">
        <f t="shared" si="1"/>
        <v>160289</v>
      </c>
      <c r="E16" s="290">
        <v>25838</v>
      </c>
      <c r="F16" s="288">
        <v>134451</v>
      </c>
      <c r="G16" s="293">
        <v>347281</v>
      </c>
      <c r="H16" s="106"/>
      <c r="I16" s="106"/>
      <c r="J16" s="292">
        <f t="shared" si="2"/>
        <v>507570</v>
      </c>
      <c r="K16" s="6"/>
      <c r="L16" s="101"/>
    </row>
    <row r="17" spans="1:12" ht="18.75" customHeight="1">
      <c r="A17" s="105">
        <v>4</v>
      </c>
      <c r="B17" s="285" t="s">
        <v>338</v>
      </c>
      <c r="C17" s="284">
        <v>277750</v>
      </c>
      <c r="D17" s="290">
        <f t="shared" si="1"/>
        <v>252916.5</v>
      </c>
      <c r="E17" s="290">
        <v>23712</v>
      </c>
      <c r="F17" s="288">
        <v>229204.5</v>
      </c>
      <c r="G17" s="293">
        <v>463572.5</v>
      </c>
      <c r="H17" s="106"/>
      <c r="I17" s="106"/>
      <c r="J17" s="292">
        <f t="shared" si="2"/>
        <v>716489</v>
      </c>
      <c r="K17" s="6"/>
      <c r="L17" s="101"/>
    </row>
    <row r="18" spans="1:12" ht="18.75" customHeight="1">
      <c r="A18" s="105">
        <v>5</v>
      </c>
      <c r="B18" s="285" t="s">
        <v>344</v>
      </c>
      <c r="C18" s="284">
        <v>183470</v>
      </c>
      <c r="D18" s="290">
        <f t="shared" si="1"/>
        <v>133109.1</v>
      </c>
      <c r="E18" s="290">
        <v>20691</v>
      </c>
      <c r="F18" s="288">
        <v>112418.1</v>
      </c>
      <c r="G18" s="293">
        <v>344100.9</v>
      </c>
      <c r="H18" s="106"/>
      <c r="I18" s="106"/>
      <c r="J18" s="292">
        <f t="shared" si="2"/>
        <v>477210</v>
      </c>
      <c r="K18" s="6"/>
      <c r="L18" s="101"/>
    </row>
    <row r="19" spans="1:12" ht="18.75" customHeight="1">
      <c r="A19" s="105">
        <v>6</v>
      </c>
      <c r="B19" s="285" t="s">
        <v>351</v>
      </c>
      <c r="C19" s="284">
        <v>165550</v>
      </c>
      <c r="D19" s="290">
        <f t="shared" si="1"/>
        <v>119273.5</v>
      </c>
      <c r="E19" s="290">
        <v>28545</v>
      </c>
      <c r="F19" s="288">
        <v>90728.5</v>
      </c>
      <c r="G19" s="293">
        <v>411526.5</v>
      </c>
      <c r="H19" s="106"/>
      <c r="I19" s="106"/>
      <c r="J19" s="292">
        <f t="shared" si="2"/>
        <v>530800</v>
      </c>
      <c r="K19" s="6"/>
      <c r="L19" s="101"/>
    </row>
    <row r="20" spans="1:12" ht="18.75" customHeight="1">
      <c r="A20" s="105">
        <v>7</v>
      </c>
      <c r="B20" s="285" t="s">
        <v>336</v>
      </c>
      <c r="C20" s="284">
        <v>243750</v>
      </c>
      <c r="D20" s="290">
        <f t="shared" si="1"/>
        <v>191954</v>
      </c>
      <c r="E20" s="290">
        <v>20160</v>
      </c>
      <c r="F20" s="288">
        <v>171794</v>
      </c>
      <c r="G20" s="293">
        <v>307124</v>
      </c>
      <c r="H20" s="106"/>
      <c r="I20" s="106"/>
      <c r="J20" s="292">
        <f t="shared" si="2"/>
        <v>499078</v>
      </c>
      <c r="K20" s="6"/>
      <c r="L20" s="101"/>
    </row>
    <row r="21" spans="1:12" ht="18.75" customHeight="1">
      <c r="A21" s="105">
        <v>8</v>
      </c>
      <c r="B21" s="285" t="s">
        <v>374</v>
      </c>
      <c r="C21" s="284">
        <v>242410</v>
      </c>
      <c r="D21" s="290">
        <f t="shared" si="1"/>
        <v>184358</v>
      </c>
      <c r="E21" s="290">
        <v>19080</v>
      </c>
      <c r="F21" s="288">
        <v>165278</v>
      </c>
      <c r="G21" s="293">
        <v>311291</v>
      </c>
      <c r="H21" s="106"/>
      <c r="I21" s="106"/>
      <c r="J21" s="292">
        <f t="shared" si="2"/>
        <v>495649</v>
      </c>
      <c r="K21" s="6"/>
      <c r="L21" s="101"/>
    </row>
    <row r="22" spans="1:12" ht="18.75" customHeight="1">
      <c r="A22" s="105">
        <v>9</v>
      </c>
      <c r="B22" s="285" t="s">
        <v>312</v>
      </c>
      <c r="C22" s="284">
        <v>181400</v>
      </c>
      <c r="D22" s="290">
        <f t="shared" si="1"/>
        <v>126126</v>
      </c>
      <c r="E22" s="290">
        <v>38080</v>
      </c>
      <c r="F22" s="288">
        <v>88046</v>
      </c>
      <c r="G22" s="293">
        <v>434086</v>
      </c>
      <c r="H22" s="106"/>
      <c r="I22" s="106"/>
      <c r="J22" s="292">
        <f t="shared" si="2"/>
        <v>560212</v>
      </c>
      <c r="K22" s="6"/>
      <c r="L22" s="101"/>
    </row>
    <row r="23" spans="1:12" ht="18.75" customHeight="1">
      <c r="A23" s="105">
        <v>10</v>
      </c>
      <c r="B23" s="285" t="s">
        <v>369</v>
      </c>
      <c r="C23" s="284">
        <v>175680</v>
      </c>
      <c r="D23" s="290">
        <f t="shared" si="1"/>
        <v>142817</v>
      </c>
      <c r="E23" s="290">
        <v>22200</v>
      </c>
      <c r="F23" s="288">
        <v>120617</v>
      </c>
      <c r="G23" s="293">
        <v>395248</v>
      </c>
      <c r="H23" s="106"/>
      <c r="I23" s="106"/>
      <c r="J23" s="292">
        <f t="shared" si="2"/>
        <v>538065</v>
      </c>
      <c r="K23" s="6"/>
      <c r="L23" s="101"/>
    </row>
    <row r="24" spans="1:12" ht="18.75" customHeight="1">
      <c r="A24" s="105">
        <v>11</v>
      </c>
      <c r="B24" s="285" t="s">
        <v>371</v>
      </c>
      <c r="C24" s="284">
        <v>166580</v>
      </c>
      <c r="D24" s="290">
        <f t="shared" si="1"/>
        <v>147979</v>
      </c>
      <c r="E24" s="290">
        <v>21649</v>
      </c>
      <c r="F24" s="288">
        <v>126330</v>
      </c>
      <c r="G24" s="293">
        <v>425177</v>
      </c>
      <c r="H24" s="106"/>
      <c r="I24" s="106"/>
      <c r="J24" s="292">
        <f t="shared" si="2"/>
        <v>573156</v>
      </c>
      <c r="K24" s="6"/>
      <c r="L24" s="101"/>
    </row>
    <row r="25" spans="1:12" ht="18.75" customHeight="1">
      <c r="A25" s="107">
        <v>12</v>
      </c>
      <c r="B25" s="286" t="s">
        <v>330</v>
      </c>
      <c r="C25" s="287">
        <v>214650</v>
      </c>
      <c r="D25" s="291">
        <f t="shared" si="1"/>
        <v>159373</v>
      </c>
      <c r="E25" s="291">
        <v>18640</v>
      </c>
      <c r="F25" s="289">
        <v>140733</v>
      </c>
      <c r="G25" s="294">
        <v>351600</v>
      </c>
      <c r="H25" s="108"/>
      <c r="I25" s="108"/>
      <c r="J25" s="295">
        <f t="shared" si="2"/>
        <v>510973</v>
      </c>
      <c r="K25" s="6"/>
      <c r="L25" s="101"/>
    </row>
    <row r="26" spans="3:11" ht="16.5">
      <c r="C26" s="6"/>
      <c r="D26" s="6"/>
      <c r="E26" s="6"/>
      <c r="F26" s="6"/>
      <c r="G26" s="6"/>
      <c r="H26" s="6"/>
      <c r="I26" s="6"/>
      <c r="J26" s="6"/>
      <c r="K26" s="6"/>
    </row>
    <row r="27" spans="3:11" ht="16.5">
      <c r="C27" s="6"/>
      <c r="D27" s="6"/>
      <c r="E27" s="6"/>
      <c r="F27" s="6"/>
      <c r="G27" s="6"/>
      <c r="H27" s="6"/>
      <c r="I27" s="6"/>
      <c r="J27" s="6"/>
      <c r="K27" s="6"/>
    </row>
    <row r="28" spans="2:11" ht="16.5">
      <c r="B28" s="109"/>
      <c r="C28" s="6"/>
      <c r="D28" s="6"/>
      <c r="E28" s="6"/>
      <c r="F28" s="6"/>
      <c r="G28" s="6"/>
      <c r="H28" s="6"/>
      <c r="I28" s="6"/>
      <c r="J28" s="6"/>
      <c r="K28" s="6"/>
    </row>
    <row r="29" spans="3:11" ht="16.5">
      <c r="C29" s="6"/>
      <c r="D29" s="6"/>
      <c r="E29" s="6"/>
      <c r="F29" s="6"/>
      <c r="G29" s="6"/>
      <c r="H29" s="6"/>
      <c r="I29" s="6"/>
      <c r="J29" s="6"/>
      <c r="K29" s="6"/>
    </row>
  </sheetData>
  <sheetProtection/>
  <mergeCells count="15">
    <mergeCell ref="D6:F6"/>
    <mergeCell ref="D7:D10"/>
    <mergeCell ref="E7:E10"/>
    <mergeCell ref="F7:F10"/>
    <mergeCell ref="C6:C10"/>
    <mergeCell ref="I1:J1"/>
    <mergeCell ref="A2:J2"/>
    <mergeCell ref="A3:J3"/>
    <mergeCell ref="G5:J5"/>
    <mergeCell ref="G6:G10"/>
    <mergeCell ref="I6:I10"/>
    <mergeCell ref="J6:J10"/>
    <mergeCell ref="H6:H10"/>
    <mergeCell ref="A6:A10"/>
    <mergeCell ref="B6:B10"/>
  </mergeCells>
  <printOptions/>
  <pageMargins left="0.58" right="0.42" top="0.51" bottom="0.5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I20"/>
  <sheetViews>
    <sheetView zoomScalePageLayoutView="0" workbookViewId="0" topLeftCell="A1">
      <selection activeCell="A3" sqref="A3:F3"/>
    </sheetView>
  </sheetViews>
  <sheetFormatPr defaultColWidth="9.140625" defaultRowHeight="15"/>
  <cols>
    <col min="1" max="1" width="5.57421875" style="5" customWidth="1"/>
    <col min="2" max="2" width="19.8515625" style="5" customWidth="1"/>
    <col min="3" max="3" width="20.28125" style="5" customWidth="1"/>
    <col min="4" max="4" width="23.140625" style="5" customWidth="1"/>
    <col min="5" max="5" width="22.421875" style="5" customWidth="1"/>
    <col min="6" max="6" width="22.28125" style="5" customWidth="1"/>
    <col min="7" max="16384" width="9.140625" style="5" customWidth="1"/>
  </cols>
  <sheetData>
    <row r="1" spans="1:7" ht="16.5">
      <c r="A1" s="110"/>
      <c r="F1" s="133" t="s">
        <v>299</v>
      </c>
      <c r="G1" s="133"/>
    </row>
    <row r="2" spans="1:6" ht="39.75" customHeight="1">
      <c r="A2" s="413" t="s">
        <v>555</v>
      </c>
      <c r="B2" s="413"/>
      <c r="C2" s="413"/>
      <c r="D2" s="413"/>
      <c r="E2" s="413"/>
      <c r="F2" s="413"/>
    </row>
    <row r="3" spans="1:9" ht="16.5">
      <c r="A3" s="343" t="str">
        <f>'Biểu 48'!A3:D3</f>
        <v>(Kèm theo Công văn số 92/STC-QLNS ngày 14/01/2021 của Sở Tài chính Hải Dương)</v>
      </c>
      <c r="B3" s="343"/>
      <c r="C3" s="343"/>
      <c r="D3" s="343"/>
      <c r="E3" s="343"/>
      <c r="F3" s="343"/>
      <c r="G3" s="132"/>
      <c r="H3" s="132"/>
      <c r="I3" s="132"/>
    </row>
    <row r="4" ht="16.5">
      <c r="A4" s="111"/>
    </row>
    <row r="5" ht="16.5">
      <c r="F5" s="168" t="s">
        <v>7</v>
      </c>
    </row>
    <row r="6" spans="1:6" s="114" customFormat="1" ht="74.25" customHeight="1">
      <c r="A6" s="113" t="s">
        <v>8</v>
      </c>
      <c r="B6" s="113" t="s">
        <v>189</v>
      </c>
      <c r="C6" s="113" t="s">
        <v>190</v>
      </c>
      <c r="D6" s="113" t="s">
        <v>270</v>
      </c>
      <c r="E6" s="113" t="s">
        <v>271</v>
      </c>
      <c r="F6" s="113" t="s">
        <v>272</v>
      </c>
    </row>
    <row r="7" spans="1:6" s="88" customFormat="1" ht="15.75">
      <c r="A7" s="115" t="s">
        <v>10</v>
      </c>
      <c r="B7" s="115" t="s">
        <v>11</v>
      </c>
      <c r="C7" s="115" t="s">
        <v>273</v>
      </c>
      <c r="D7" s="115">
        <v>2</v>
      </c>
      <c r="E7" s="115">
        <v>3</v>
      </c>
      <c r="F7" s="115">
        <v>4</v>
      </c>
    </row>
    <row r="8" spans="1:6" ht="21.75" customHeight="1">
      <c r="A8" s="116"/>
      <c r="B8" s="117" t="s">
        <v>171</v>
      </c>
      <c r="C8" s="201">
        <f>SUM(C9:C20)</f>
        <v>191388</v>
      </c>
      <c r="D8" s="201"/>
      <c r="E8" s="201">
        <f>SUM(E9:E20)</f>
        <v>191388</v>
      </c>
      <c r="F8" s="201"/>
    </row>
    <row r="9" spans="1:6" ht="21.75" customHeight="1">
      <c r="A9" s="118">
        <v>1</v>
      </c>
      <c r="B9" s="119" t="s">
        <v>251</v>
      </c>
      <c r="C9" s="120">
        <f>D9+E9+F9</f>
        <v>22254</v>
      </c>
      <c r="D9" s="120"/>
      <c r="E9" s="296">
        <v>22254</v>
      </c>
      <c r="F9" s="120"/>
    </row>
    <row r="10" spans="1:6" ht="21.75" customHeight="1">
      <c r="A10" s="118">
        <v>2</v>
      </c>
      <c r="B10" s="119" t="s">
        <v>252</v>
      </c>
      <c r="C10" s="120">
        <f aca="true" t="shared" si="0" ref="C10:C20">D10+E10+F10</f>
        <v>10858</v>
      </c>
      <c r="D10" s="120"/>
      <c r="E10" s="296">
        <v>10858</v>
      </c>
      <c r="F10" s="120"/>
    </row>
    <row r="11" spans="1:6" ht="21.75" customHeight="1">
      <c r="A11" s="118">
        <v>3</v>
      </c>
      <c r="B11" s="119" t="s">
        <v>253</v>
      </c>
      <c r="C11" s="120">
        <f t="shared" si="0"/>
        <v>16953</v>
      </c>
      <c r="D11" s="120"/>
      <c r="E11" s="296">
        <v>16953</v>
      </c>
      <c r="F11" s="120"/>
    </row>
    <row r="12" spans="1:6" ht="21.75" customHeight="1">
      <c r="A12" s="118">
        <v>4</v>
      </c>
      <c r="B12" s="119" t="s">
        <v>254</v>
      </c>
      <c r="C12" s="120">
        <f t="shared" si="0"/>
        <v>16196</v>
      </c>
      <c r="D12" s="120"/>
      <c r="E12" s="296">
        <v>16196</v>
      </c>
      <c r="F12" s="120"/>
    </row>
    <row r="13" spans="1:6" ht="21.75" customHeight="1">
      <c r="A13" s="118">
        <v>5</v>
      </c>
      <c r="B13" s="119" t="s">
        <v>255</v>
      </c>
      <c r="C13" s="120">
        <f t="shared" si="0"/>
        <v>15299</v>
      </c>
      <c r="D13" s="120"/>
      <c r="E13" s="296">
        <v>15299</v>
      </c>
      <c r="F13" s="120"/>
    </row>
    <row r="14" spans="1:6" ht="21.75" customHeight="1">
      <c r="A14" s="118">
        <v>6</v>
      </c>
      <c r="B14" s="119" t="s">
        <v>256</v>
      </c>
      <c r="C14" s="120">
        <f t="shared" si="0"/>
        <v>13671</v>
      </c>
      <c r="D14" s="120"/>
      <c r="E14" s="296">
        <v>13671</v>
      </c>
      <c r="F14" s="120"/>
    </row>
    <row r="15" spans="1:6" ht="21.75" customHeight="1">
      <c r="A15" s="118">
        <v>7</v>
      </c>
      <c r="B15" s="119" t="s">
        <v>257</v>
      </c>
      <c r="C15" s="120">
        <f t="shared" si="0"/>
        <v>17528</v>
      </c>
      <c r="D15" s="120"/>
      <c r="E15" s="296">
        <v>17528</v>
      </c>
      <c r="F15" s="120"/>
    </row>
    <row r="16" spans="1:6" ht="21.75" customHeight="1">
      <c r="A16" s="118">
        <v>8</v>
      </c>
      <c r="B16" s="119" t="s">
        <v>258</v>
      </c>
      <c r="C16" s="120">
        <f t="shared" si="0"/>
        <v>13520</v>
      </c>
      <c r="D16" s="120"/>
      <c r="E16" s="296">
        <v>13520</v>
      </c>
      <c r="F16" s="120"/>
    </row>
    <row r="17" spans="1:6" ht="21.75" customHeight="1">
      <c r="A17" s="118">
        <v>9</v>
      </c>
      <c r="B17" s="119" t="s">
        <v>259</v>
      </c>
      <c r="C17" s="120">
        <f t="shared" si="0"/>
        <v>17488</v>
      </c>
      <c r="D17" s="120"/>
      <c r="E17" s="296">
        <v>17488</v>
      </c>
      <c r="F17" s="120"/>
    </row>
    <row r="18" spans="1:6" ht="21.75" customHeight="1">
      <c r="A18" s="118">
        <v>10</v>
      </c>
      <c r="B18" s="119" t="s">
        <v>260</v>
      </c>
      <c r="C18" s="120">
        <f t="shared" si="0"/>
        <v>14035</v>
      </c>
      <c r="D18" s="120"/>
      <c r="E18" s="296">
        <v>14035</v>
      </c>
      <c r="F18" s="120"/>
    </row>
    <row r="19" spans="1:6" ht="21.75" customHeight="1">
      <c r="A19" s="118">
        <v>11</v>
      </c>
      <c r="B19" s="119" t="s">
        <v>261</v>
      </c>
      <c r="C19" s="120">
        <f t="shared" si="0"/>
        <v>18646</v>
      </c>
      <c r="D19" s="120"/>
      <c r="E19" s="296">
        <v>18646</v>
      </c>
      <c r="F19" s="120"/>
    </row>
    <row r="20" spans="1:6" ht="21.75" customHeight="1">
      <c r="A20" s="121">
        <v>12</v>
      </c>
      <c r="B20" s="122" t="s">
        <v>262</v>
      </c>
      <c r="C20" s="124">
        <f t="shared" si="0"/>
        <v>14940</v>
      </c>
      <c r="D20" s="123"/>
      <c r="E20" s="296">
        <v>14940</v>
      </c>
      <c r="F20" s="123"/>
    </row>
  </sheetData>
  <sheetProtection/>
  <mergeCells count="2">
    <mergeCell ref="A2:F2"/>
    <mergeCell ref="A3:F3"/>
  </mergeCells>
  <printOptions horizontalCentered="1"/>
  <pageMargins left="0.56" right="0.44" top="0.51" bottom="0.53"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S14"/>
  <sheetViews>
    <sheetView zoomScalePageLayoutView="0" workbookViewId="0" topLeftCell="A1">
      <selection activeCell="I17" sqref="I17"/>
    </sheetView>
  </sheetViews>
  <sheetFormatPr defaultColWidth="9.140625" defaultRowHeight="15"/>
  <cols>
    <col min="1" max="1" width="4.421875" style="5" customWidth="1"/>
    <col min="2" max="2" width="26.57421875" style="5" customWidth="1"/>
    <col min="3" max="3" width="8.8515625" style="5" customWidth="1"/>
    <col min="4" max="4" width="9.57421875" style="5" customWidth="1"/>
    <col min="5" max="5" width="10.140625" style="5" bestFit="1" customWidth="1"/>
    <col min="6" max="6" width="9.00390625" style="5" customWidth="1"/>
    <col min="7" max="12" width="9.8515625" style="5" customWidth="1"/>
    <col min="13" max="19" width="0" style="5" hidden="1" customWidth="1"/>
    <col min="20" max="16384" width="9.140625" style="5" customWidth="1"/>
  </cols>
  <sheetData>
    <row r="1" spans="1:12" ht="16.5">
      <c r="A1" s="110"/>
      <c r="J1" s="346" t="s">
        <v>300</v>
      </c>
      <c r="K1" s="346"/>
      <c r="L1" s="346"/>
    </row>
    <row r="2" spans="1:19" s="89" customFormat="1" ht="35.25" customHeight="1">
      <c r="A2" s="413" t="s">
        <v>556</v>
      </c>
      <c r="B2" s="417"/>
      <c r="C2" s="417"/>
      <c r="D2" s="417"/>
      <c r="E2" s="417"/>
      <c r="F2" s="417"/>
      <c r="G2" s="417"/>
      <c r="H2" s="417"/>
      <c r="I2" s="417"/>
      <c r="J2" s="417"/>
      <c r="K2" s="417"/>
      <c r="L2" s="417"/>
      <c r="M2" s="125"/>
      <c r="N2" s="125"/>
      <c r="O2" s="125"/>
      <c r="P2" s="125"/>
      <c r="Q2" s="125"/>
      <c r="R2" s="125"/>
      <c r="S2" s="125"/>
    </row>
    <row r="3" spans="1:19" ht="16.5">
      <c r="A3" s="343" t="str">
        <f>'Biểu 48'!A3:D3</f>
        <v>(Kèm theo Công văn số 92/STC-QLNS ngày 14/01/2021 của Sở Tài chính Hải Dương)</v>
      </c>
      <c r="B3" s="343"/>
      <c r="C3" s="343"/>
      <c r="D3" s="343"/>
      <c r="E3" s="343"/>
      <c r="F3" s="343"/>
      <c r="G3" s="343"/>
      <c r="H3" s="343"/>
      <c r="I3" s="343"/>
      <c r="J3" s="343"/>
      <c r="K3" s="343"/>
      <c r="L3" s="343"/>
      <c r="M3" s="126"/>
      <c r="N3" s="126"/>
      <c r="O3" s="126"/>
      <c r="P3" s="126"/>
      <c r="Q3" s="126"/>
      <c r="R3" s="126"/>
      <c r="S3" s="126"/>
    </row>
    <row r="4" ht="16.5">
      <c r="A4" s="111"/>
    </row>
    <row r="5" ht="16.5">
      <c r="K5" s="112" t="s">
        <v>7</v>
      </c>
    </row>
    <row r="6" spans="1:19" ht="16.5">
      <c r="A6" s="418" t="s">
        <v>8</v>
      </c>
      <c r="B6" s="418" t="s">
        <v>189</v>
      </c>
      <c r="C6" s="418" t="s">
        <v>190</v>
      </c>
      <c r="D6" s="418" t="s">
        <v>274</v>
      </c>
      <c r="E6" s="418"/>
      <c r="F6" s="418" t="s">
        <v>275</v>
      </c>
      <c r="G6" s="418"/>
      <c r="H6" s="418"/>
      <c r="I6" s="418"/>
      <c r="J6" s="418"/>
      <c r="K6" s="418"/>
      <c r="L6" s="418"/>
      <c r="M6" s="419" t="s">
        <v>276</v>
      </c>
      <c r="N6" s="419"/>
      <c r="O6" s="419"/>
      <c r="P6" s="419"/>
      <c r="Q6" s="419"/>
      <c r="R6" s="419"/>
      <c r="S6" s="419"/>
    </row>
    <row r="7" spans="1:19" ht="16.5">
      <c r="A7" s="418"/>
      <c r="B7" s="418"/>
      <c r="C7" s="418"/>
      <c r="D7" s="420" t="s">
        <v>277</v>
      </c>
      <c r="E7" s="420" t="s">
        <v>278</v>
      </c>
      <c r="F7" s="418" t="s">
        <v>190</v>
      </c>
      <c r="G7" s="420" t="s">
        <v>277</v>
      </c>
      <c r="H7" s="420"/>
      <c r="I7" s="420"/>
      <c r="J7" s="420" t="s">
        <v>278</v>
      </c>
      <c r="K7" s="420"/>
      <c r="L7" s="420"/>
      <c r="M7" s="419" t="s">
        <v>190</v>
      </c>
      <c r="N7" s="421" t="s">
        <v>277</v>
      </c>
      <c r="O7" s="421"/>
      <c r="P7" s="421"/>
      <c r="Q7" s="421" t="s">
        <v>278</v>
      </c>
      <c r="R7" s="421"/>
      <c r="S7" s="421"/>
    </row>
    <row r="8" spans="1:19" ht="49.5">
      <c r="A8" s="418"/>
      <c r="B8" s="418"/>
      <c r="C8" s="418"/>
      <c r="D8" s="420"/>
      <c r="E8" s="420"/>
      <c r="F8" s="418"/>
      <c r="G8" s="127" t="s">
        <v>190</v>
      </c>
      <c r="H8" s="127" t="s">
        <v>279</v>
      </c>
      <c r="I8" s="127" t="s">
        <v>280</v>
      </c>
      <c r="J8" s="127" t="s">
        <v>190</v>
      </c>
      <c r="K8" s="127" t="s">
        <v>279</v>
      </c>
      <c r="L8" s="127" t="s">
        <v>280</v>
      </c>
      <c r="M8" s="419"/>
      <c r="N8" s="128" t="s">
        <v>190</v>
      </c>
      <c r="O8" s="128" t="s">
        <v>279</v>
      </c>
      <c r="P8" s="128" t="s">
        <v>280</v>
      </c>
      <c r="Q8" s="128" t="s">
        <v>190</v>
      </c>
      <c r="R8" s="128" t="s">
        <v>279</v>
      </c>
      <c r="S8" s="128" t="s">
        <v>280</v>
      </c>
    </row>
    <row r="9" spans="1:19" s="130" customFormat="1" ht="31.5">
      <c r="A9" s="129" t="s">
        <v>10</v>
      </c>
      <c r="B9" s="129" t="s">
        <v>11</v>
      </c>
      <c r="C9" s="129" t="s">
        <v>118</v>
      </c>
      <c r="D9" s="129" t="s">
        <v>281</v>
      </c>
      <c r="E9" s="129" t="s">
        <v>282</v>
      </c>
      <c r="F9" s="129" t="s">
        <v>283</v>
      </c>
      <c r="G9" s="129" t="s">
        <v>284</v>
      </c>
      <c r="H9" s="129">
        <v>6</v>
      </c>
      <c r="I9" s="129">
        <v>7</v>
      </c>
      <c r="J9" s="129" t="s">
        <v>285</v>
      </c>
      <c r="K9" s="129">
        <v>9</v>
      </c>
      <c r="L9" s="129">
        <v>10</v>
      </c>
      <c r="M9" s="129" t="s">
        <v>286</v>
      </c>
      <c r="N9" s="129" t="s">
        <v>287</v>
      </c>
      <c r="O9" s="129">
        <v>13</v>
      </c>
      <c r="P9" s="129">
        <v>14</v>
      </c>
      <c r="Q9" s="129" t="s">
        <v>288</v>
      </c>
      <c r="R9" s="129">
        <v>16</v>
      </c>
      <c r="S9" s="129">
        <v>17</v>
      </c>
    </row>
    <row r="10" spans="1:19" s="203" customFormat="1" ht="44.25" customHeight="1">
      <c r="A10" s="297"/>
      <c r="B10" s="414" t="s">
        <v>557</v>
      </c>
      <c r="C10" s="415"/>
      <c r="D10" s="416"/>
      <c r="E10" s="298"/>
      <c r="F10" s="298"/>
      <c r="G10" s="298"/>
      <c r="H10" s="298"/>
      <c r="I10" s="298"/>
      <c r="J10" s="298"/>
      <c r="K10" s="298"/>
      <c r="L10" s="298"/>
      <c r="M10" s="202"/>
      <c r="N10" s="202"/>
      <c r="O10" s="202"/>
      <c r="P10" s="202"/>
      <c r="Q10" s="202"/>
      <c r="R10" s="202"/>
      <c r="S10" s="202"/>
    </row>
    <row r="11" spans="1:19" s="203" customFormat="1" ht="44.25" customHeight="1">
      <c r="A11" s="299"/>
      <c r="B11" s="300"/>
      <c r="C11" s="301"/>
      <c r="D11" s="301"/>
      <c r="E11" s="301"/>
      <c r="F11" s="301"/>
      <c r="G11" s="301"/>
      <c r="H11" s="301"/>
      <c r="I11" s="301"/>
      <c r="J11" s="301"/>
      <c r="K11" s="301"/>
      <c r="L11" s="301"/>
      <c r="M11" s="207"/>
      <c r="N11" s="207"/>
      <c r="O11" s="207"/>
      <c r="P11" s="207"/>
      <c r="Q11" s="207"/>
      <c r="R11" s="207"/>
      <c r="S11" s="207"/>
    </row>
    <row r="12" spans="1:19" s="88" customFormat="1" ht="44.25" customHeight="1">
      <c r="A12" s="302"/>
      <c r="B12" s="303"/>
      <c r="C12" s="304"/>
      <c r="D12" s="304"/>
      <c r="E12" s="304"/>
      <c r="F12" s="304"/>
      <c r="G12" s="304"/>
      <c r="H12" s="304"/>
      <c r="I12" s="304"/>
      <c r="J12" s="304"/>
      <c r="K12" s="305"/>
      <c r="L12" s="304"/>
      <c r="M12" s="204"/>
      <c r="N12" s="204"/>
      <c r="O12" s="204"/>
      <c r="P12" s="204"/>
      <c r="Q12" s="204"/>
      <c r="R12" s="204"/>
      <c r="S12" s="204"/>
    </row>
    <row r="13" spans="1:19" s="88" customFormat="1" ht="41.25" customHeight="1">
      <c r="A13" s="306"/>
      <c r="B13" s="307"/>
      <c r="C13" s="308"/>
      <c r="D13" s="308"/>
      <c r="E13" s="308"/>
      <c r="F13" s="308"/>
      <c r="G13" s="308"/>
      <c r="H13" s="308"/>
      <c r="I13" s="308"/>
      <c r="J13" s="308"/>
      <c r="K13" s="308"/>
      <c r="L13" s="308"/>
      <c r="M13" s="204"/>
      <c r="N13" s="204"/>
      <c r="O13" s="204"/>
      <c r="P13" s="204"/>
      <c r="Q13" s="204"/>
      <c r="R13" s="204"/>
      <c r="S13" s="204"/>
    </row>
    <row r="14" spans="1:19" s="88" customFormat="1" ht="15.75">
      <c r="A14" s="205"/>
      <c r="B14" s="206"/>
      <c r="C14" s="205"/>
      <c r="D14" s="205"/>
      <c r="E14" s="205"/>
      <c r="F14" s="205"/>
      <c r="G14" s="205"/>
      <c r="H14" s="205"/>
      <c r="I14" s="205"/>
      <c r="J14" s="205"/>
      <c r="K14" s="205"/>
      <c r="L14" s="205"/>
      <c r="M14" s="205"/>
      <c r="N14" s="205"/>
      <c r="O14" s="205"/>
      <c r="P14" s="205"/>
      <c r="Q14" s="205"/>
      <c r="R14" s="205"/>
      <c r="S14" s="205"/>
    </row>
  </sheetData>
  <sheetProtection/>
  <mergeCells count="18">
    <mergeCell ref="M6:S6"/>
    <mergeCell ref="D7:D8"/>
    <mergeCell ref="E7:E8"/>
    <mergeCell ref="F7:F8"/>
    <mergeCell ref="G7:I7"/>
    <mergeCell ref="J7:L7"/>
    <mergeCell ref="M7:M8"/>
    <mergeCell ref="N7:P7"/>
    <mergeCell ref="Q7:S7"/>
    <mergeCell ref="B10:D10"/>
    <mergeCell ref="J1:L1"/>
    <mergeCell ref="A2:L2"/>
    <mergeCell ref="A3:L3"/>
    <mergeCell ref="A6:A8"/>
    <mergeCell ref="B6:B8"/>
    <mergeCell ref="C6:C8"/>
    <mergeCell ref="D6:E6"/>
    <mergeCell ref="F6:L6"/>
  </mergeCells>
  <printOptions/>
  <pageMargins left="0.51" right="0.44" top="0.52" bottom="0.52" header="0.5" footer="0.5"/>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dimension ref="A1:Z140"/>
  <sheetViews>
    <sheetView showZeros="0" zoomScalePageLayoutView="0" workbookViewId="0" topLeftCell="C1">
      <selection activeCell="A3" sqref="A3:W3"/>
    </sheetView>
  </sheetViews>
  <sheetFormatPr defaultColWidth="9.140625" defaultRowHeight="15"/>
  <cols>
    <col min="1" max="1" width="5.28125" style="208" customWidth="1"/>
    <col min="2" max="2" width="29.7109375" style="209" customWidth="1"/>
    <col min="3" max="3" width="9.140625" style="208" customWidth="1"/>
    <col min="4" max="4" width="9.140625" style="210" customWidth="1"/>
    <col min="5" max="5" width="10.28125" style="208" customWidth="1"/>
    <col min="6" max="6" width="9.8515625" style="209" customWidth="1"/>
    <col min="7" max="7" width="6.7109375" style="209" customWidth="1"/>
    <col min="8" max="8" width="10.00390625" style="209" customWidth="1"/>
    <col min="9" max="9" width="10.28125" style="209" customWidth="1"/>
    <col min="10" max="10" width="8.00390625" style="209" customWidth="1"/>
    <col min="11" max="11" width="9.57421875" style="209" customWidth="1"/>
    <col min="12" max="12" width="6.7109375" style="209" customWidth="1"/>
    <col min="13" max="13" width="8.7109375" style="209" customWidth="1"/>
    <col min="14" max="14" width="10.140625" style="209" customWidth="1"/>
    <col min="15" max="15" width="8.421875" style="209" customWidth="1"/>
    <col min="16" max="16" width="9.28125" style="209" customWidth="1"/>
    <col min="17" max="17" width="6.00390625" style="209" customWidth="1"/>
    <col min="18" max="19" width="9.00390625" style="209" customWidth="1"/>
    <col min="20" max="20" width="9.421875" style="209" customWidth="1"/>
    <col min="21" max="21" width="7.57421875" style="209" customWidth="1"/>
    <col min="22" max="22" width="8.421875" style="209" customWidth="1"/>
    <col min="23" max="23" width="8.8515625" style="209" customWidth="1"/>
    <col min="24" max="24" width="9.140625" style="209" customWidth="1"/>
    <col min="25" max="25" width="10.57421875" style="209" hidden="1" customWidth="1"/>
    <col min="26" max="26" width="13.7109375" style="209" hidden="1" customWidth="1"/>
    <col min="27" max="16384" width="9.140625" style="209" customWidth="1"/>
  </cols>
  <sheetData>
    <row r="1" spans="18:23" ht="19.5" customHeight="1">
      <c r="R1" s="221"/>
      <c r="S1" s="221"/>
      <c r="T1" s="221"/>
      <c r="U1" s="470" t="s">
        <v>486</v>
      </c>
      <c r="V1" s="470"/>
      <c r="W1" s="470"/>
    </row>
    <row r="2" spans="1:23" ht="23.25" customHeight="1">
      <c r="A2" s="342" t="s">
        <v>558</v>
      </c>
      <c r="B2" s="342"/>
      <c r="C2" s="342"/>
      <c r="D2" s="342"/>
      <c r="E2" s="342"/>
      <c r="F2" s="342"/>
      <c r="G2" s="342"/>
      <c r="H2" s="342"/>
      <c r="I2" s="342"/>
      <c r="J2" s="342"/>
      <c r="K2" s="342"/>
      <c r="L2" s="342"/>
      <c r="M2" s="342"/>
      <c r="N2" s="342"/>
      <c r="O2" s="342"/>
      <c r="P2" s="342"/>
      <c r="Q2" s="342"/>
      <c r="R2" s="342"/>
      <c r="S2" s="342"/>
      <c r="T2" s="342"/>
      <c r="U2" s="342"/>
      <c r="V2" s="342"/>
      <c r="W2" s="342"/>
    </row>
    <row r="3" spans="1:23" ht="18.75">
      <c r="A3" s="428" t="str">
        <f>'Biểu 48'!A3:D3</f>
        <v>(Kèm theo Công văn số 92/STC-QLNS ngày 14/01/2021 của Sở Tài chính Hải Dương)</v>
      </c>
      <c r="B3" s="429"/>
      <c r="C3" s="429"/>
      <c r="D3" s="429"/>
      <c r="E3" s="429"/>
      <c r="F3" s="429"/>
      <c r="G3" s="429"/>
      <c r="H3" s="429"/>
      <c r="I3" s="429"/>
      <c r="J3" s="429"/>
      <c r="K3" s="429"/>
      <c r="L3" s="429"/>
      <c r="M3" s="429"/>
      <c r="N3" s="429"/>
      <c r="O3" s="429"/>
      <c r="P3" s="429"/>
      <c r="Q3" s="429"/>
      <c r="R3" s="429"/>
      <c r="S3" s="429"/>
      <c r="T3" s="429"/>
      <c r="U3" s="429"/>
      <c r="V3" s="429"/>
      <c r="W3" s="429"/>
    </row>
    <row r="4" spans="1:23" ht="20.25" customHeight="1">
      <c r="A4" s="180"/>
      <c r="B4" s="181"/>
      <c r="C4" s="181"/>
      <c r="D4" s="181"/>
      <c r="E4" s="181"/>
      <c r="F4" s="181"/>
      <c r="G4" s="181"/>
      <c r="H4" s="181"/>
      <c r="I4" s="181"/>
      <c r="J4" s="181"/>
      <c r="K4" s="181"/>
      <c r="L4" s="181"/>
      <c r="M4" s="181"/>
      <c r="N4" s="181"/>
      <c r="O4" s="181"/>
      <c r="P4" s="181"/>
      <c r="Q4" s="181"/>
      <c r="R4" s="181"/>
      <c r="S4" s="181"/>
      <c r="T4" s="181"/>
      <c r="U4" s="181"/>
      <c r="V4" s="181"/>
      <c r="W4" s="181"/>
    </row>
    <row r="5" spans="18:23" ht="18.75">
      <c r="R5" s="430" t="s">
        <v>7</v>
      </c>
      <c r="S5" s="430"/>
      <c r="T5" s="430"/>
      <c r="U5" s="430"/>
      <c r="V5" s="430"/>
      <c r="W5" s="430"/>
    </row>
    <row r="6" spans="1:23" s="182" customFormat="1" ht="18.75" customHeight="1">
      <c r="A6" s="422" t="s">
        <v>8</v>
      </c>
      <c r="B6" s="422" t="s">
        <v>301</v>
      </c>
      <c r="C6" s="422" t="s">
        <v>302</v>
      </c>
      <c r="D6" s="431" t="s">
        <v>303</v>
      </c>
      <c r="E6" s="425" t="s">
        <v>304</v>
      </c>
      <c r="F6" s="426"/>
      <c r="G6" s="426"/>
      <c r="H6" s="426"/>
      <c r="I6" s="426"/>
      <c r="J6" s="427"/>
      <c r="K6" s="434" t="s">
        <v>625</v>
      </c>
      <c r="L6" s="435"/>
      <c r="M6" s="435"/>
      <c r="N6" s="435"/>
      <c r="O6" s="436"/>
      <c r="P6" s="434" t="s">
        <v>626</v>
      </c>
      <c r="Q6" s="435"/>
      <c r="R6" s="435"/>
      <c r="S6" s="436"/>
      <c r="T6" s="434" t="s">
        <v>627</v>
      </c>
      <c r="U6" s="435"/>
      <c r="V6" s="435"/>
      <c r="W6" s="436"/>
    </row>
    <row r="7" spans="1:23" s="182" customFormat="1" ht="18.75" customHeight="1">
      <c r="A7" s="423"/>
      <c r="B7" s="423"/>
      <c r="C7" s="423"/>
      <c r="D7" s="432"/>
      <c r="E7" s="422" t="s">
        <v>305</v>
      </c>
      <c r="F7" s="425" t="s">
        <v>306</v>
      </c>
      <c r="G7" s="426"/>
      <c r="H7" s="426"/>
      <c r="I7" s="426"/>
      <c r="J7" s="427"/>
      <c r="K7" s="437"/>
      <c r="L7" s="438"/>
      <c r="M7" s="438"/>
      <c r="N7" s="438"/>
      <c r="O7" s="439"/>
      <c r="P7" s="437"/>
      <c r="Q7" s="438"/>
      <c r="R7" s="438"/>
      <c r="S7" s="439"/>
      <c r="T7" s="437"/>
      <c r="U7" s="438"/>
      <c r="V7" s="438"/>
      <c r="W7" s="439"/>
    </row>
    <row r="8" spans="1:23" s="182" customFormat="1" ht="18.75" customHeight="1">
      <c r="A8" s="423"/>
      <c r="B8" s="423"/>
      <c r="C8" s="423"/>
      <c r="D8" s="432"/>
      <c r="E8" s="423"/>
      <c r="F8" s="422" t="s">
        <v>190</v>
      </c>
      <c r="G8" s="425" t="s">
        <v>307</v>
      </c>
      <c r="H8" s="426"/>
      <c r="I8" s="426"/>
      <c r="J8" s="427"/>
      <c r="K8" s="422" t="s">
        <v>190</v>
      </c>
      <c r="L8" s="425" t="s">
        <v>307</v>
      </c>
      <c r="M8" s="426"/>
      <c r="N8" s="426"/>
      <c r="O8" s="427"/>
      <c r="P8" s="422" t="s">
        <v>190</v>
      </c>
      <c r="Q8" s="425" t="s">
        <v>307</v>
      </c>
      <c r="R8" s="426"/>
      <c r="S8" s="427"/>
      <c r="T8" s="422" t="s">
        <v>190</v>
      </c>
      <c r="U8" s="425" t="s">
        <v>307</v>
      </c>
      <c r="V8" s="426"/>
      <c r="W8" s="427"/>
    </row>
    <row r="9" spans="1:23" s="182" customFormat="1" ht="25.5">
      <c r="A9" s="424"/>
      <c r="B9" s="424"/>
      <c r="C9" s="424"/>
      <c r="D9" s="433"/>
      <c r="E9" s="424"/>
      <c r="F9" s="424"/>
      <c r="G9" s="178" t="s">
        <v>308</v>
      </c>
      <c r="H9" s="178" t="s">
        <v>309</v>
      </c>
      <c r="I9" s="178" t="s">
        <v>63</v>
      </c>
      <c r="J9" s="178" t="s">
        <v>310</v>
      </c>
      <c r="K9" s="424"/>
      <c r="L9" s="178" t="s">
        <v>308</v>
      </c>
      <c r="M9" s="178" t="s">
        <v>309</v>
      </c>
      <c r="N9" s="178" t="s">
        <v>63</v>
      </c>
      <c r="O9" s="178" t="s">
        <v>310</v>
      </c>
      <c r="P9" s="424"/>
      <c r="Q9" s="178" t="s">
        <v>308</v>
      </c>
      <c r="R9" s="178" t="s">
        <v>309</v>
      </c>
      <c r="S9" s="178" t="s">
        <v>63</v>
      </c>
      <c r="T9" s="424"/>
      <c r="U9" s="178" t="s">
        <v>308</v>
      </c>
      <c r="V9" s="178" t="s">
        <v>309</v>
      </c>
      <c r="W9" s="178" t="s">
        <v>63</v>
      </c>
    </row>
    <row r="10" spans="1:23" s="182" customFormat="1" ht="12.75">
      <c r="A10" s="178" t="s">
        <v>10</v>
      </c>
      <c r="B10" s="178" t="s">
        <v>11</v>
      </c>
      <c r="C10" s="178">
        <v>1</v>
      </c>
      <c r="D10" s="211">
        <v>3</v>
      </c>
      <c r="E10" s="178">
        <v>4</v>
      </c>
      <c r="F10" s="178">
        <v>5</v>
      </c>
      <c r="G10" s="178">
        <v>6</v>
      </c>
      <c r="H10" s="178">
        <v>7</v>
      </c>
      <c r="I10" s="178">
        <v>8</v>
      </c>
      <c r="J10" s="178"/>
      <c r="K10" s="178">
        <v>9</v>
      </c>
      <c r="L10" s="178">
        <v>10</v>
      </c>
      <c r="M10" s="178">
        <v>11</v>
      </c>
      <c r="N10" s="178">
        <v>12</v>
      </c>
      <c r="O10" s="178"/>
      <c r="P10" s="178">
        <v>13</v>
      </c>
      <c r="Q10" s="178">
        <v>14</v>
      </c>
      <c r="R10" s="178">
        <v>15</v>
      </c>
      <c r="S10" s="178">
        <v>16</v>
      </c>
      <c r="T10" s="178">
        <v>17</v>
      </c>
      <c r="U10" s="178">
        <v>18</v>
      </c>
      <c r="V10" s="178">
        <v>19</v>
      </c>
      <c r="W10" s="178">
        <v>20</v>
      </c>
    </row>
    <row r="11" spans="1:23" s="182" customFormat="1" ht="12.75" hidden="1">
      <c r="A11" s="222"/>
      <c r="B11" s="222"/>
      <c r="C11" s="222"/>
      <c r="D11" s="223"/>
      <c r="E11" s="222"/>
      <c r="F11" s="222"/>
      <c r="G11" s="222"/>
      <c r="H11" s="222"/>
      <c r="I11" s="222"/>
      <c r="J11" s="222"/>
      <c r="K11" s="222"/>
      <c r="L11" s="222"/>
      <c r="M11" s="222"/>
      <c r="N11" s="222"/>
      <c r="O11" s="222"/>
      <c r="P11" s="222"/>
      <c r="Q11" s="222"/>
      <c r="R11" s="222"/>
      <c r="S11" s="222"/>
      <c r="T11" s="222"/>
      <c r="U11" s="222"/>
      <c r="V11" s="222"/>
      <c r="W11" s="222"/>
    </row>
    <row r="12" spans="1:25" s="214" customFormat="1" ht="12.75">
      <c r="A12" s="309"/>
      <c r="B12" s="309" t="s">
        <v>171</v>
      </c>
      <c r="C12" s="309"/>
      <c r="D12" s="310"/>
      <c r="E12" s="309"/>
      <c r="F12" s="311">
        <f>F15+F16</f>
        <v>10238735.418386001</v>
      </c>
      <c r="G12" s="311">
        <f aca="true" t="shared" si="0" ref="G12:S12">G15+G16</f>
        <v>0</v>
      </c>
      <c r="H12" s="311">
        <f t="shared" si="0"/>
        <v>1189950.7310000001</v>
      </c>
      <c r="I12" s="311">
        <f t="shared" si="0"/>
        <v>6081675.859885999</v>
      </c>
      <c r="J12" s="311">
        <f t="shared" si="0"/>
        <v>141647.34250000003</v>
      </c>
      <c r="K12" s="311">
        <f t="shared" si="0"/>
        <v>4407886.577190001</v>
      </c>
      <c r="L12" s="311">
        <f t="shared" si="0"/>
        <v>0</v>
      </c>
      <c r="M12" s="311">
        <f t="shared" si="0"/>
        <v>776749</v>
      </c>
      <c r="N12" s="311">
        <f t="shared" si="0"/>
        <v>3514921.6671900004</v>
      </c>
      <c r="O12" s="311">
        <f t="shared" si="0"/>
        <v>116215.91</v>
      </c>
      <c r="P12" s="311">
        <f t="shared" si="0"/>
        <v>4185635.8608180005</v>
      </c>
      <c r="Q12" s="311">
        <f t="shared" si="0"/>
        <v>0</v>
      </c>
      <c r="R12" s="311">
        <f t="shared" si="0"/>
        <v>778249</v>
      </c>
      <c r="S12" s="311">
        <f t="shared" si="0"/>
        <v>3302363.8608180005</v>
      </c>
      <c r="T12" s="311">
        <f>T15+T16+T14</f>
        <v>762963.6750000002</v>
      </c>
      <c r="U12" s="311">
        <f>U15+U16+U14</f>
        <v>0</v>
      </c>
      <c r="V12" s="311">
        <f>V15+V16+V14</f>
        <v>0</v>
      </c>
      <c r="W12" s="311">
        <f>W15+W16+W14</f>
        <v>762963.6750000002</v>
      </c>
      <c r="X12" s="212"/>
      <c r="Y12" s="213"/>
    </row>
    <row r="13" spans="1:23" s="182" customFormat="1" ht="12.75">
      <c r="A13" s="309"/>
      <c r="B13" s="309"/>
      <c r="C13" s="309"/>
      <c r="D13" s="310"/>
      <c r="E13" s="309"/>
      <c r="F13" s="312"/>
      <c r="G13" s="312"/>
      <c r="H13" s="312"/>
      <c r="I13" s="312"/>
      <c r="J13" s="312"/>
      <c r="K13" s="312"/>
      <c r="L13" s="312"/>
      <c r="M13" s="312"/>
      <c r="N13" s="312"/>
      <c r="O13" s="312"/>
      <c r="P13" s="312"/>
      <c r="Q13" s="312"/>
      <c r="R13" s="312"/>
      <c r="S13" s="312"/>
      <c r="T13" s="312"/>
      <c r="U13" s="312"/>
      <c r="V13" s="312"/>
      <c r="W13" s="312"/>
    </row>
    <row r="14" spans="1:23" s="182" customFormat="1" ht="12.75">
      <c r="A14" s="309" t="s">
        <v>10</v>
      </c>
      <c r="B14" s="313" t="s">
        <v>559</v>
      </c>
      <c r="C14" s="309"/>
      <c r="D14" s="310"/>
      <c r="E14" s="309"/>
      <c r="F14" s="312"/>
      <c r="G14" s="312"/>
      <c r="H14" s="312"/>
      <c r="I14" s="312"/>
      <c r="J14" s="312"/>
      <c r="K14" s="312"/>
      <c r="L14" s="312"/>
      <c r="M14" s="312"/>
      <c r="N14" s="312"/>
      <c r="O14" s="312"/>
      <c r="P14" s="312"/>
      <c r="Q14" s="312"/>
      <c r="R14" s="312"/>
      <c r="S14" s="312"/>
      <c r="T14" s="311">
        <v>23600</v>
      </c>
      <c r="U14" s="312"/>
      <c r="V14" s="312"/>
      <c r="W14" s="311">
        <v>23600</v>
      </c>
    </row>
    <row r="15" spans="1:23" s="214" customFormat="1" ht="12.75">
      <c r="A15" s="309" t="s">
        <v>11</v>
      </c>
      <c r="B15" s="313" t="s">
        <v>433</v>
      </c>
      <c r="C15" s="314">
        <v>0</v>
      </c>
      <c r="D15" s="315">
        <v>0</v>
      </c>
      <c r="E15" s="316">
        <v>0</v>
      </c>
      <c r="F15" s="311"/>
      <c r="G15" s="311">
        <v>0</v>
      </c>
      <c r="H15" s="311">
        <v>0</v>
      </c>
      <c r="I15" s="311"/>
      <c r="J15" s="311">
        <v>0</v>
      </c>
      <c r="K15" s="311">
        <v>0</v>
      </c>
      <c r="L15" s="311"/>
      <c r="M15" s="311"/>
      <c r="N15" s="311"/>
      <c r="O15" s="311"/>
      <c r="P15" s="311">
        <v>0</v>
      </c>
      <c r="Q15" s="311">
        <v>0</v>
      </c>
      <c r="R15" s="311">
        <v>0</v>
      </c>
      <c r="S15" s="311">
        <v>0</v>
      </c>
      <c r="T15" s="311">
        <v>20000</v>
      </c>
      <c r="U15" s="311">
        <v>0</v>
      </c>
      <c r="V15" s="311">
        <v>0</v>
      </c>
      <c r="W15" s="311">
        <v>20000</v>
      </c>
    </row>
    <row r="16" spans="1:26" s="214" customFormat="1" ht="12.75">
      <c r="A16" s="309" t="s">
        <v>32</v>
      </c>
      <c r="B16" s="313" t="s">
        <v>329</v>
      </c>
      <c r="C16" s="314">
        <v>0</v>
      </c>
      <c r="D16" s="315">
        <v>0</v>
      </c>
      <c r="E16" s="316">
        <v>0</v>
      </c>
      <c r="F16" s="311">
        <f>F17+F22+F45+F60+F67+F79+F103+F112+F120+F125+F130+F139</f>
        <v>10238735.418386001</v>
      </c>
      <c r="G16" s="311">
        <f aca="true" t="shared" si="1" ref="G16:W16">G17+G22+G45+G60+G67+G79+G103+G112+G120+G125+G130+G139</f>
        <v>0</v>
      </c>
      <c r="H16" s="311">
        <f t="shared" si="1"/>
        <v>1189950.7310000001</v>
      </c>
      <c r="I16" s="311">
        <f t="shared" si="1"/>
        <v>6081675.859885999</v>
      </c>
      <c r="J16" s="311">
        <f t="shared" si="1"/>
        <v>141647.34250000003</v>
      </c>
      <c r="K16" s="311">
        <f t="shared" si="1"/>
        <v>4407886.577190001</v>
      </c>
      <c r="L16" s="311">
        <f t="shared" si="1"/>
        <v>0</v>
      </c>
      <c r="M16" s="311">
        <f t="shared" si="1"/>
        <v>776749</v>
      </c>
      <c r="N16" s="311">
        <f t="shared" si="1"/>
        <v>3514921.6671900004</v>
      </c>
      <c r="O16" s="311">
        <f t="shared" si="1"/>
        <v>116215.91</v>
      </c>
      <c r="P16" s="311">
        <f t="shared" si="1"/>
        <v>4185635.8608180005</v>
      </c>
      <c r="Q16" s="311">
        <f t="shared" si="1"/>
        <v>0</v>
      </c>
      <c r="R16" s="311">
        <f t="shared" si="1"/>
        <v>778249</v>
      </c>
      <c r="S16" s="311">
        <f t="shared" si="1"/>
        <v>3302363.8608180005</v>
      </c>
      <c r="T16" s="311">
        <f t="shared" si="1"/>
        <v>719363.6750000002</v>
      </c>
      <c r="U16" s="311">
        <f t="shared" si="1"/>
        <v>0</v>
      </c>
      <c r="V16" s="311">
        <f t="shared" si="1"/>
        <v>0</v>
      </c>
      <c r="W16" s="311">
        <f t="shared" si="1"/>
        <v>719363.6750000002</v>
      </c>
      <c r="Y16" s="214">
        <v>196011.8838</v>
      </c>
      <c r="Z16" s="214">
        <v>0</v>
      </c>
    </row>
    <row r="17" spans="1:25" s="182" customFormat="1" ht="12.75">
      <c r="A17" s="317" t="s">
        <v>13</v>
      </c>
      <c r="B17" s="318" t="s">
        <v>560</v>
      </c>
      <c r="C17" s="317">
        <v>0</v>
      </c>
      <c r="D17" s="319">
        <v>0</v>
      </c>
      <c r="E17" s="320">
        <v>0</v>
      </c>
      <c r="F17" s="321">
        <f>F18+F21</f>
        <v>88409.155</v>
      </c>
      <c r="G17" s="321">
        <f aca="true" t="shared" si="2" ref="G17:W17">G18+G21</f>
        <v>0</v>
      </c>
      <c r="H17" s="321">
        <f t="shared" si="2"/>
        <v>0</v>
      </c>
      <c r="I17" s="321">
        <f t="shared" si="2"/>
        <v>88409.155</v>
      </c>
      <c r="J17" s="321">
        <f t="shared" si="2"/>
        <v>0</v>
      </c>
      <c r="K17" s="321">
        <f t="shared" si="2"/>
        <v>62000</v>
      </c>
      <c r="L17" s="321">
        <f t="shared" si="2"/>
        <v>0</v>
      </c>
      <c r="M17" s="321">
        <f t="shared" si="2"/>
        <v>0</v>
      </c>
      <c r="N17" s="321">
        <f t="shared" si="2"/>
        <v>62000</v>
      </c>
      <c r="O17" s="321">
        <f t="shared" si="2"/>
        <v>0</v>
      </c>
      <c r="P17" s="321">
        <f t="shared" si="2"/>
        <v>61497.034</v>
      </c>
      <c r="Q17" s="321">
        <f t="shared" si="2"/>
        <v>0</v>
      </c>
      <c r="R17" s="321">
        <f t="shared" si="2"/>
        <v>0</v>
      </c>
      <c r="S17" s="321">
        <f t="shared" si="2"/>
        <v>61497.03400000001</v>
      </c>
      <c r="T17" s="321">
        <f t="shared" si="2"/>
        <v>15500</v>
      </c>
      <c r="U17" s="321">
        <f t="shared" si="2"/>
        <v>0</v>
      </c>
      <c r="V17" s="321">
        <f t="shared" si="2"/>
        <v>0</v>
      </c>
      <c r="W17" s="321">
        <f t="shared" si="2"/>
        <v>15500</v>
      </c>
      <c r="Y17" s="184"/>
    </row>
    <row r="18" spans="1:23" s="182" customFormat="1" ht="38.25">
      <c r="A18" s="309" t="s">
        <v>492</v>
      </c>
      <c r="B18" s="313" t="s">
        <v>561</v>
      </c>
      <c r="C18" s="314">
        <v>0</v>
      </c>
      <c r="D18" s="315">
        <v>0</v>
      </c>
      <c r="E18" s="316">
        <v>0</v>
      </c>
      <c r="F18" s="311">
        <f>F20</f>
        <v>88409.155</v>
      </c>
      <c r="G18" s="311">
        <f aca="true" t="shared" si="3" ref="G18:W18">G20</f>
        <v>0</v>
      </c>
      <c r="H18" s="311">
        <f t="shared" si="3"/>
        <v>0</v>
      </c>
      <c r="I18" s="311">
        <f t="shared" si="3"/>
        <v>88409.155</v>
      </c>
      <c r="J18" s="311">
        <f t="shared" si="3"/>
        <v>0</v>
      </c>
      <c r="K18" s="311">
        <f t="shared" si="3"/>
        <v>62000</v>
      </c>
      <c r="L18" s="311">
        <f t="shared" si="3"/>
        <v>0</v>
      </c>
      <c r="M18" s="311">
        <f t="shared" si="3"/>
        <v>0</v>
      </c>
      <c r="N18" s="311">
        <f t="shared" si="3"/>
        <v>62000</v>
      </c>
      <c r="O18" s="311">
        <f t="shared" si="3"/>
        <v>0</v>
      </c>
      <c r="P18" s="311">
        <f t="shared" si="3"/>
        <v>61497.034</v>
      </c>
      <c r="Q18" s="311">
        <f t="shared" si="3"/>
        <v>0</v>
      </c>
      <c r="R18" s="311">
        <f t="shared" si="3"/>
        <v>0</v>
      </c>
      <c r="S18" s="311">
        <f t="shared" si="3"/>
        <v>61497.03400000001</v>
      </c>
      <c r="T18" s="311">
        <f t="shared" si="3"/>
        <v>15500</v>
      </c>
      <c r="U18" s="311">
        <f t="shared" si="3"/>
        <v>0</v>
      </c>
      <c r="V18" s="311">
        <f t="shared" si="3"/>
        <v>0</v>
      </c>
      <c r="W18" s="311">
        <f t="shared" si="3"/>
        <v>15500</v>
      </c>
    </row>
    <row r="19" spans="1:23" s="214" customFormat="1" ht="12.75">
      <c r="A19" s="322">
        <v>1</v>
      </c>
      <c r="B19" s="323" t="s">
        <v>518</v>
      </c>
      <c r="C19" s="324"/>
      <c r="D19" s="325"/>
      <c r="E19" s="326"/>
      <c r="F19" s="327"/>
      <c r="G19" s="327"/>
      <c r="H19" s="327"/>
      <c r="I19" s="327"/>
      <c r="J19" s="327"/>
      <c r="K19" s="327"/>
      <c r="L19" s="327"/>
      <c r="M19" s="327"/>
      <c r="N19" s="327"/>
      <c r="O19" s="327"/>
      <c r="P19" s="327"/>
      <c r="Q19" s="327"/>
      <c r="R19" s="327"/>
      <c r="S19" s="327"/>
      <c r="T19" s="327"/>
      <c r="U19" s="327"/>
      <c r="V19" s="327"/>
      <c r="W19" s="327"/>
    </row>
    <row r="20" spans="1:23" s="182" customFormat="1" ht="30.75" customHeight="1">
      <c r="A20" s="322"/>
      <c r="B20" s="323" t="s">
        <v>407</v>
      </c>
      <c r="C20" s="324" t="s">
        <v>314</v>
      </c>
      <c r="D20" s="325" t="s">
        <v>375</v>
      </c>
      <c r="E20" s="326" t="s">
        <v>408</v>
      </c>
      <c r="F20" s="327">
        <v>88409.155</v>
      </c>
      <c r="G20" s="327">
        <v>0</v>
      </c>
      <c r="H20" s="327">
        <v>0</v>
      </c>
      <c r="I20" s="327">
        <v>88409.155</v>
      </c>
      <c r="J20" s="327">
        <v>0</v>
      </c>
      <c r="K20" s="327">
        <v>62000</v>
      </c>
      <c r="L20" s="327"/>
      <c r="M20" s="327"/>
      <c r="N20" s="327">
        <v>62000</v>
      </c>
      <c r="O20" s="327"/>
      <c r="P20" s="327">
        <v>61497.034</v>
      </c>
      <c r="Q20" s="327">
        <v>0</v>
      </c>
      <c r="R20" s="327">
        <v>0</v>
      </c>
      <c r="S20" s="327">
        <v>61497.03400000001</v>
      </c>
      <c r="T20" s="327">
        <v>15500</v>
      </c>
      <c r="U20" s="327">
        <v>0</v>
      </c>
      <c r="V20" s="327">
        <v>0</v>
      </c>
      <c r="W20" s="327">
        <v>15500</v>
      </c>
    </row>
    <row r="21" spans="1:25" s="182" customFormat="1" ht="29.25" customHeight="1">
      <c r="A21" s="309" t="s">
        <v>493</v>
      </c>
      <c r="B21" s="313" t="s">
        <v>562</v>
      </c>
      <c r="C21" s="314">
        <v>0</v>
      </c>
      <c r="D21" s="315">
        <v>0</v>
      </c>
      <c r="E21" s="316">
        <v>0</v>
      </c>
      <c r="F21" s="311">
        <v>0</v>
      </c>
      <c r="G21" s="311">
        <v>0</v>
      </c>
      <c r="H21" s="311">
        <v>0</v>
      </c>
      <c r="I21" s="311">
        <v>0</v>
      </c>
      <c r="J21" s="311">
        <v>0</v>
      </c>
      <c r="K21" s="311">
        <v>0</v>
      </c>
      <c r="L21" s="311"/>
      <c r="M21" s="311"/>
      <c r="N21" s="311"/>
      <c r="O21" s="311"/>
      <c r="P21" s="311">
        <v>0</v>
      </c>
      <c r="Q21" s="311">
        <v>0</v>
      </c>
      <c r="R21" s="311">
        <v>0</v>
      </c>
      <c r="S21" s="311">
        <v>0</v>
      </c>
      <c r="T21" s="311">
        <v>0</v>
      </c>
      <c r="U21" s="311">
        <v>0</v>
      </c>
      <c r="V21" s="311">
        <v>0</v>
      </c>
      <c r="W21" s="311">
        <v>0</v>
      </c>
      <c r="Y21" s="184"/>
    </row>
    <row r="22" spans="1:25" s="182" customFormat="1" ht="25.5">
      <c r="A22" s="317" t="s">
        <v>18</v>
      </c>
      <c r="B22" s="318" t="s">
        <v>563</v>
      </c>
      <c r="C22" s="317">
        <v>0</v>
      </c>
      <c r="D22" s="319">
        <v>0</v>
      </c>
      <c r="E22" s="320">
        <v>0</v>
      </c>
      <c r="F22" s="321">
        <f>F23+F44</f>
        <v>695696.359</v>
      </c>
      <c r="G22" s="321">
        <f aca="true" t="shared" si="4" ref="G22:W22">G23+G44</f>
        <v>0</v>
      </c>
      <c r="H22" s="321">
        <f t="shared" si="4"/>
        <v>0</v>
      </c>
      <c r="I22" s="321">
        <f t="shared" si="4"/>
        <v>413368.794</v>
      </c>
      <c r="J22" s="321">
        <f t="shared" si="4"/>
        <v>6866.080000000002</v>
      </c>
      <c r="K22" s="321">
        <f t="shared" si="4"/>
        <v>359285.642</v>
      </c>
      <c r="L22" s="321">
        <f t="shared" si="4"/>
        <v>0</v>
      </c>
      <c r="M22" s="321">
        <f t="shared" si="4"/>
        <v>0</v>
      </c>
      <c r="N22" s="321">
        <f t="shared" si="4"/>
        <v>355785.642</v>
      </c>
      <c r="O22" s="321">
        <f t="shared" si="4"/>
        <v>3500.0000000000045</v>
      </c>
      <c r="P22" s="321">
        <f t="shared" si="4"/>
        <v>346726.339047</v>
      </c>
      <c r="Q22" s="321">
        <f t="shared" si="4"/>
        <v>0</v>
      </c>
      <c r="R22" s="321">
        <f t="shared" si="4"/>
        <v>0</v>
      </c>
      <c r="S22" s="321">
        <f t="shared" si="4"/>
        <v>343226.339047</v>
      </c>
      <c r="T22" s="321">
        <f t="shared" si="4"/>
        <v>36439.628000000004</v>
      </c>
      <c r="U22" s="321">
        <f t="shared" si="4"/>
        <v>0</v>
      </c>
      <c r="V22" s="321">
        <f t="shared" si="4"/>
        <v>0</v>
      </c>
      <c r="W22" s="321">
        <f t="shared" si="4"/>
        <v>36439.628000000004</v>
      </c>
      <c r="Y22" s="184"/>
    </row>
    <row r="23" spans="1:23" s="182" customFormat="1" ht="38.25">
      <c r="A23" s="309" t="s">
        <v>492</v>
      </c>
      <c r="B23" s="313" t="s">
        <v>561</v>
      </c>
      <c r="C23" s="314">
        <v>0</v>
      </c>
      <c r="D23" s="315">
        <v>0</v>
      </c>
      <c r="E23" s="316">
        <v>0</v>
      </c>
      <c r="F23" s="311">
        <f>SUM(F24:F43)</f>
        <v>695696.359</v>
      </c>
      <c r="G23" s="311">
        <f aca="true" t="shared" si="5" ref="G23:W23">SUM(G24:G43)</f>
        <v>0</v>
      </c>
      <c r="H23" s="311">
        <f t="shared" si="5"/>
        <v>0</v>
      </c>
      <c r="I23" s="311">
        <f t="shared" si="5"/>
        <v>413368.794</v>
      </c>
      <c r="J23" s="311">
        <f t="shared" si="5"/>
        <v>6866.080000000002</v>
      </c>
      <c r="K23" s="311">
        <f t="shared" si="5"/>
        <v>359285.642</v>
      </c>
      <c r="L23" s="311">
        <f t="shared" si="5"/>
        <v>0</v>
      </c>
      <c r="M23" s="311">
        <f t="shared" si="5"/>
        <v>0</v>
      </c>
      <c r="N23" s="311">
        <f t="shared" si="5"/>
        <v>355785.642</v>
      </c>
      <c r="O23" s="311">
        <f t="shared" si="5"/>
        <v>3500.0000000000045</v>
      </c>
      <c r="P23" s="311">
        <f t="shared" si="5"/>
        <v>346726.339047</v>
      </c>
      <c r="Q23" s="311">
        <f t="shared" si="5"/>
        <v>0</v>
      </c>
      <c r="R23" s="311">
        <f t="shared" si="5"/>
        <v>0</v>
      </c>
      <c r="S23" s="311">
        <f t="shared" si="5"/>
        <v>343226.339047</v>
      </c>
      <c r="T23" s="311">
        <f t="shared" si="5"/>
        <v>36439.628000000004</v>
      </c>
      <c r="U23" s="311">
        <f t="shared" si="5"/>
        <v>0</v>
      </c>
      <c r="V23" s="311">
        <f t="shared" si="5"/>
        <v>0</v>
      </c>
      <c r="W23" s="311">
        <f t="shared" si="5"/>
        <v>36439.628000000004</v>
      </c>
    </row>
    <row r="24" spans="1:23" s="182" customFormat="1" ht="25.5">
      <c r="A24" s="322">
        <v>1</v>
      </c>
      <c r="B24" s="323" t="s">
        <v>510</v>
      </c>
      <c r="C24" s="324">
        <v>0</v>
      </c>
      <c r="D24" s="325">
        <v>0</v>
      </c>
      <c r="E24" s="326">
        <v>0</v>
      </c>
      <c r="F24" s="327">
        <v>0</v>
      </c>
      <c r="G24" s="327">
        <v>0</v>
      </c>
      <c r="H24" s="327">
        <v>0</v>
      </c>
      <c r="I24" s="327">
        <v>0</v>
      </c>
      <c r="J24" s="327">
        <v>0</v>
      </c>
      <c r="K24" s="327">
        <v>0</v>
      </c>
      <c r="L24" s="327"/>
      <c r="M24" s="327"/>
      <c r="N24" s="327"/>
      <c r="O24" s="327"/>
      <c r="P24" s="327">
        <v>0</v>
      </c>
      <c r="Q24" s="327">
        <v>0</v>
      </c>
      <c r="R24" s="327">
        <v>0</v>
      </c>
      <c r="S24" s="327">
        <v>0</v>
      </c>
      <c r="T24" s="327">
        <v>0</v>
      </c>
      <c r="U24" s="327">
        <v>0</v>
      </c>
      <c r="V24" s="327">
        <v>0</v>
      </c>
      <c r="W24" s="327">
        <v>0</v>
      </c>
    </row>
    <row r="25" spans="1:23" s="182" customFormat="1" ht="51">
      <c r="A25" s="322"/>
      <c r="B25" s="323" t="s">
        <v>564</v>
      </c>
      <c r="C25" s="324" t="s">
        <v>331</v>
      </c>
      <c r="D25" s="325" t="s">
        <v>339</v>
      </c>
      <c r="E25" s="326" t="s">
        <v>565</v>
      </c>
      <c r="F25" s="327">
        <v>30571.943</v>
      </c>
      <c r="G25" s="327">
        <v>0</v>
      </c>
      <c r="H25" s="327">
        <v>0</v>
      </c>
      <c r="I25" s="327">
        <v>30571.943</v>
      </c>
      <c r="J25" s="327">
        <v>0</v>
      </c>
      <c r="K25" s="327">
        <v>28753.088</v>
      </c>
      <c r="L25" s="327"/>
      <c r="M25" s="327"/>
      <c r="N25" s="327">
        <v>28753.088</v>
      </c>
      <c r="O25" s="327"/>
      <c r="P25" s="327">
        <v>28019.204999999998</v>
      </c>
      <c r="Q25" s="327">
        <v>0</v>
      </c>
      <c r="R25" s="327">
        <v>0</v>
      </c>
      <c r="S25" s="327">
        <v>28019.204999999998</v>
      </c>
      <c r="T25" s="327">
        <v>733.8830000000016</v>
      </c>
      <c r="U25" s="327">
        <v>0</v>
      </c>
      <c r="V25" s="327">
        <v>0</v>
      </c>
      <c r="W25" s="327">
        <v>733.8830000000016</v>
      </c>
    </row>
    <row r="26" spans="1:23" s="182" customFormat="1" ht="25.5">
      <c r="A26" s="322">
        <v>2</v>
      </c>
      <c r="B26" s="323" t="s">
        <v>180</v>
      </c>
      <c r="C26" s="324"/>
      <c r="D26" s="325"/>
      <c r="E26" s="326"/>
      <c r="F26" s="327"/>
      <c r="G26" s="327"/>
      <c r="H26" s="327"/>
      <c r="I26" s="327"/>
      <c r="J26" s="327"/>
      <c r="K26" s="327"/>
      <c r="L26" s="327"/>
      <c r="M26" s="327"/>
      <c r="N26" s="327"/>
      <c r="O26" s="327"/>
      <c r="P26" s="327"/>
      <c r="Q26" s="327"/>
      <c r="R26" s="327"/>
      <c r="S26" s="327"/>
      <c r="T26" s="327"/>
      <c r="U26" s="327"/>
      <c r="V26" s="327"/>
      <c r="W26" s="327"/>
    </row>
    <row r="27" spans="1:23" s="214" customFormat="1" ht="38.25">
      <c r="A27" s="322"/>
      <c r="B27" s="323" t="s">
        <v>372</v>
      </c>
      <c r="C27" s="324" t="s">
        <v>351</v>
      </c>
      <c r="D27" s="325" t="s">
        <v>343</v>
      </c>
      <c r="E27" s="326" t="s">
        <v>373</v>
      </c>
      <c r="F27" s="327">
        <v>11974.964</v>
      </c>
      <c r="G27" s="327">
        <v>0</v>
      </c>
      <c r="H27" s="327">
        <v>0</v>
      </c>
      <c r="I27" s="327">
        <v>8974.964</v>
      </c>
      <c r="J27" s="327">
        <v>3000</v>
      </c>
      <c r="K27" s="327">
        <v>10974.964</v>
      </c>
      <c r="L27" s="327"/>
      <c r="M27" s="327"/>
      <c r="N27" s="327">
        <v>8974.964</v>
      </c>
      <c r="O27" s="327">
        <v>2000.000000000001</v>
      </c>
      <c r="P27" s="327">
        <v>10077.468</v>
      </c>
      <c r="Q27" s="327">
        <v>0</v>
      </c>
      <c r="R27" s="327">
        <v>0</v>
      </c>
      <c r="S27" s="327">
        <v>8077.468</v>
      </c>
      <c r="T27" s="327">
        <v>897.4960000000001</v>
      </c>
      <c r="U27" s="327">
        <v>0</v>
      </c>
      <c r="V27" s="327">
        <v>0</v>
      </c>
      <c r="W27" s="327">
        <v>897.4960000000001</v>
      </c>
    </row>
    <row r="28" spans="1:23" s="182" customFormat="1" ht="25.5">
      <c r="A28" s="322">
        <v>3</v>
      </c>
      <c r="B28" s="323" t="s">
        <v>513</v>
      </c>
      <c r="C28" s="324"/>
      <c r="D28" s="325"/>
      <c r="E28" s="326"/>
      <c r="F28" s="327"/>
      <c r="G28" s="327"/>
      <c r="H28" s="327"/>
      <c r="I28" s="327"/>
      <c r="J28" s="327"/>
      <c r="K28" s="327"/>
      <c r="L28" s="327"/>
      <c r="M28" s="327"/>
      <c r="N28" s="327"/>
      <c r="O28" s="327"/>
      <c r="P28" s="327"/>
      <c r="Q28" s="327"/>
      <c r="R28" s="327"/>
      <c r="S28" s="327"/>
      <c r="T28" s="327"/>
      <c r="U28" s="327"/>
      <c r="V28" s="327"/>
      <c r="W28" s="327"/>
    </row>
    <row r="29" spans="1:23" s="214" customFormat="1" ht="25.5">
      <c r="A29" s="322"/>
      <c r="B29" s="323" t="s">
        <v>376</v>
      </c>
      <c r="C29" s="324" t="s">
        <v>338</v>
      </c>
      <c r="D29" s="325" t="s">
        <v>349</v>
      </c>
      <c r="E29" s="326" t="s">
        <v>377</v>
      </c>
      <c r="F29" s="327">
        <v>7999.574</v>
      </c>
      <c r="G29" s="327">
        <v>0</v>
      </c>
      <c r="H29" s="327">
        <v>0</v>
      </c>
      <c r="I29" s="327">
        <v>7999.574</v>
      </c>
      <c r="J29" s="327">
        <v>0</v>
      </c>
      <c r="K29" s="327">
        <v>7999.574</v>
      </c>
      <c r="L29" s="327"/>
      <c r="M29" s="327"/>
      <c r="N29" s="327">
        <v>7999.574</v>
      </c>
      <c r="O29" s="327"/>
      <c r="P29" s="327">
        <v>7199.617</v>
      </c>
      <c r="Q29" s="327">
        <v>0</v>
      </c>
      <c r="R29" s="327">
        <v>0</v>
      </c>
      <c r="S29" s="327">
        <v>7199.617</v>
      </c>
      <c r="T29" s="327">
        <v>799.9569999999994</v>
      </c>
      <c r="U29" s="327">
        <v>0</v>
      </c>
      <c r="V29" s="327">
        <v>0</v>
      </c>
      <c r="W29" s="327">
        <v>799.9569999999994</v>
      </c>
    </row>
    <row r="30" spans="1:25" s="214" customFormat="1" ht="25.5">
      <c r="A30" s="322">
        <v>4</v>
      </c>
      <c r="B30" s="323" t="s">
        <v>566</v>
      </c>
      <c r="C30" s="324"/>
      <c r="D30" s="325"/>
      <c r="E30" s="326"/>
      <c r="F30" s="327"/>
      <c r="G30" s="327"/>
      <c r="H30" s="327"/>
      <c r="I30" s="327"/>
      <c r="J30" s="327"/>
      <c r="K30" s="327"/>
      <c r="L30" s="327"/>
      <c r="M30" s="327"/>
      <c r="N30" s="327"/>
      <c r="O30" s="327"/>
      <c r="P30" s="327"/>
      <c r="Q30" s="327"/>
      <c r="R30" s="327"/>
      <c r="S30" s="327"/>
      <c r="T30" s="327"/>
      <c r="U30" s="327"/>
      <c r="V30" s="327"/>
      <c r="W30" s="327"/>
      <c r="Y30" s="213"/>
    </row>
    <row r="31" spans="1:23" s="214" customFormat="1" ht="38.25">
      <c r="A31" s="322"/>
      <c r="B31" s="323" t="s">
        <v>379</v>
      </c>
      <c r="C31" s="324" t="s">
        <v>344</v>
      </c>
      <c r="D31" s="325" t="s">
        <v>345</v>
      </c>
      <c r="E31" s="326" t="s">
        <v>380</v>
      </c>
      <c r="F31" s="327">
        <v>9980.578</v>
      </c>
      <c r="G31" s="327">
        <v>0</v>
      </c>
      <c r="H31" s="327">
        <v>0</v>
      </c>
      <c r="I31" s="327">
        <v>9980.578</v>
      </c>
      <c r="J31" s="327">
        <v>0</v>
      </c>
      <c r="K31" s="327">
        <v>9980.578</v>
      </c>
      <c r="L31" s="327"/>
      <c r="M31" s="327"/>
      <c r="N31" s="327">
        <v>9980.578</v>
      </c>
      <c r="O31" s="327"/>
      <c r="P31" s="327">
        <v>8982.52</v>
      </c>
      <c r="Q31" s="327">
        <v>0</v>
      </c>
      <c r="R31" s="327">
        <v>0</v>
      </c>
      <c r="S31" s="327">
        <v>8982.52</v>
      </c>
      <c r="T31" s="327">
        <v>998.0579999999991</v>
      </c>
      <c r="U31" s="327">
        <v>0</v>
      </c>
      <c r="V31" s="327">
        <v>0</v>
      </c>
      <c r="W31" s="327">
        <v>998.0579999999991</v>
      </c>
    </row>
    <row r="32" spans="1:23" s="182" customFormat="1" ht="12.75">
      <c r="A32" s="322">
        <v>5</v>
      </c>
      <c r="B32" s="323" t="s">
        <v>450</v>
      </c>
      <c r="C32" s="324"/>
      <c r="D32" s="325"/>
      <c r="E32" s="326"/>
      <c r="F32" s="327"/>
      <c r="G32" s="327"/>
      <c r="H32" s="327"/>
      <c r="I32" s="327"/>
      <c r="J32" s="327"/>
      <c r="K32" s="327"/>
      <c r="L32" s="327"/>
      <c r="M32" s="327"/>
      <c r="N32" s="327"/>
      <c r="O32" s="327"/>
      <c r="P32" s="327"/>
      <c r="Q32" s="327"/>
      <c r="R32" s="327"/>
      <c r="S32" s="327"/>
      <c r="T32" s="327"/>
      <c r="U32" s="327"/>
      <c r="V32" s="327"/>
      <c r="W32" s="327"/>
    </row>
    <row r="33" spans="1:25" s="182" customFormat="1" ht="25.5">
      <c r="A33" s="322"/>
      <c r="B33" s="323" t="s">
        <v>381</v>
      </c>
      <c r="C33" s="324" t="s">
        <v>331</v>
      </c>
      <c r="D33" s="325" t="s">
        <v>339</v>
      </c>
      <c r="E33" s="326" t="s">
        <v>382</v>
      </c>
      <c r="F33" s="327">
        <v>44942.334</v>
      </c>
      <c r="G33" s="327">
        <v>0</v>
      </c>
      <c r="H33" s="327">
        <v>0</v>
      </c>
      <c r="I33" s="327">
        <v>44942.334</v>
      </c>
      <c r="J33" s="327">
        <v>0</v>
      </c>
      <c r="K33" s="327">
        <v>44942.334</v>
      </c>
      <c r="L33" s="327"/>
      <c r="M33" s="327"/>
      <c r="N33" s="327">
        <v>44942.334</v>
      </c>
      <c r="O33" s="327"/>
      <c r="P33" s="327">
        <v>40448.1</v>
      </c>
      <c r="Q33" s="327">
        <v>0</v>
      </c>
      <c r="R33" s="327">
        <v>0</v>
      </c>
      <c r="S33" s="327">
        <v>40448.1</v>
      </c>
      <c r="T33" s="327">
        <v>4494.234000000004</v>
      </c>
      <c r="U33" s="327">
        <v>0</v>
      </c>
      <c r="V33" s="327">
        <v>0</v>
      </c>
      <c r="W33" s="327">
        <v>4494.234000000004</v>
      </c>
      <c r="Y33" s="184"/>
    </row>
    <row r="34" spans="1:23" s="214" customFormat="1" ht="25.5">
      <c r="A34" s="322">
        <v>6</v>
      </c>
      <c r="B34" s="323" t="s">
        <v>567</v>
      </c>
      <c r="C34" s="324"/>
      <c r="D34" s="325"/>
      <c r="E34" s="326"/>
      <c r="F34" s="327"/>
      <c r="G34" s="327"/>
      <c r="H34" s="327"/>
      <c r="I34" s="327"/>
      <c r="J34" s="327"/>
      <c r="K34" s="327"/>
      <c r="L34" s="327"/>
      <c r="M34" s="327"/>
      <c r="N34" s="327"/>
      <c r="O34" s="327"/>
      <c r="P34" s="327"/>
      <c r="Q34" s="327"/>
      <c r="R34" s="327"/>
      <c r="S34" s="327"/>
      <c r="T34" s="327"/>
      <c r="U34" s="327"/>
      <c r="V34" s="327"/>
      <c r="W34" s="327"/>
    </row>
    <row r="35" spans="1:23" s="182" customFormat="1" ht="25.5">
      <c r="A35" s="322"/>
      <c r="B35" s="323" t="s">
        <v>383</v>
      </c>
      <c r="C35" s="324" t="s">
        <v>331</v>
      </c>
      <c r="D35" s="325" t="s">
        <v>349</v>
      </c>
      <c r="E35" s="326" t="s">
        <v>384</v>
      </c>
      <c r="F35" s="327">
        <v>43866.08</v>
      </c>
      <c r="G35" s="327">
        <v>0</v>
      </c>
      <c r="H35" s="327">
        <v>0</v>
      </c>
      <c r="I35" s="327">
        <v>40000</v>
      </c>
      <c r="J35" s="327">
        <v>3866.0800000000017</v>
      </c>
      <c r="K35" s="327">
        <v>40000</v>
      </c>
      <c r="L35" s="327"/>
      <c r="M35" s="327"/>
      <c r="N35" s="327">
        <v>40000</v>
      </c>
      <c r="O35" s="327"/>
      <c r="P35" s="327">
        <v>36000</v>
      </c>
      <c r="Q35" s="327">
        <v>0</v>
      </c>
      <c r="R35" s="327">
        <v>0</v>
      </c>
      <c r="S35" s="327">
        <v>36000</v>
      </c>
      <c r="T35" s="327">
        <v>4000</v>
      </c>
      <c r="U35" s="327">
        <v>0</v>
      </c>
      <c r="V35" s="327">
        <v>0</v>
      </c>
      <c r="W35" s="327">
        <v>4000</v>
      </c>
    </row>
    <row r="36" spans="1:23" s="214" customFormat="1" ht="25.5">
      <c r="A36" s="322">
        <v>7</v>
      </c>
      <c r="B36" s="323" t="s">
        <v>509</v>
      </c>
      <c r="C36" s="324">
        <v>0</v>
      </c>
      <c r="D36" s="325">
        <v>0</v>
      </c>
      <c r="E36" s="326">
        <v>0</v>
      </c>
      <c r="F36" s="327">
        <v>0</v>
      </c>
      <c r="G36" s="327">
        <v>0</v>
      </c>
      <c r="H36" s="327">
        <v>0</v>
      </c>
      <c r="I36" s="327">
        <v>0</v>
      </c>
      <c r="J36" s="327">
        <v>0</v>
      </c>
      <c r="K36" s="327">
        <v>0</v>
      </c>
      <c r="L36" s="327"/>
      <c r="M36" s="327"/>
      <c r="N36" s="327"/>
      <c r="O36" s="327"/>
      <c r="P36" s="327">
        <v>0</v>
      </c>
      <c r="Q36" s="327">
        <v>0</v>
      </c>
      <c r="R36" s="327">
        <v>0</v>
      </c>
      <c r="S36" s="327">
        <v>0</v>
      </c>
      <c r="T36" s="327">
        <v>0</v>
      </c>
      <c r="U36" s="327">
        <v>0</v>
      </c>
      <c r="V36" s="327">
        <v>0</v>
      </c>
      <c r="W36" s="327">
        <v>0</v>
      </c>
    </row>
    <row r="37" spans="1:23" s="214" customFormat="1" ht="51">
      <c r="A37" s="322"/>
      <c r="B37" s="323" t="s">
        <v>568</v>
      </c>
      <c r="C37" s="324" t="s">
        <v>338</v>
      </c>
      <c r="D37" s="325" t="s">
        <v>356</v>
      </c>
      <c r="E37" s="326" t="s">
        <v>569</v>
      </c>
      <c r="F37" s="327">
        <v>41008.959</v>
      </c>
      <c r="G37" s="327">
        <v>0</v>
      </c>
      <c r="H37" s="327">
        <v>0</v>
      </c>
      <c r="I37" s="327">
        <v>37000</v>
      </c>
      <c r="J37" s="327">
        <v>0</v>
      </c>
      <c r="K37" s="327">
        <v>34205.505000000005</v>
      </c>
      <c r="L37" s="327"/>
      <c r="M37" s="327"/>
      <c r="N37" s="327">
        <v>32705.505</v>
      </c>
      <c r="O37" s="327">
        <v>1500.0000000000036</v>
      </c>
      <c r="P37" s="327">
        <v>34205.505000000005</v>
      </c>
      <c r="Q37" s="327">
        <v>0</v>
      </c>
      <c r="R37" s="327">
        <v>0</v>
      </c>
      <c r="S37" s="327">
        <v>32705.505</v>
      </c>
      <c r="T37" s="327">
        <v>4000</v>
      </c>
      <c r="U37" s="327">
        <v>0</v>
      </c>
      <c r="V37" s="327">
        <v>0</v>
      </c>
      <c r="W37" s="327">
        <v>4000</v>
      </c>
    </row>
    <row r="38" spans="1:23" s="214" customFormat="1" ht="12.75">
      <c r="A38" s="322">
        <v>8</v>
      </c>
      <c r="B38" s="323" t="s">
        <v>181</v>
      </c>
      <c r="C38" s="324">
        <v>0</v>
      </c>
      <c r="D38" s="325">
        <v>0</v>
      </c>
      <c r="E38" s="326">
        <v>0</v>
      </c>
      <c r="F38" s="327">
        <v>0</v>
      </c>
      <c r="G38" s="327">
        <v>0</v>
      </c>
      <c r="H38" s="327">
        <v>0</v>
      </c>
      <c r="I38" s="327">
        <v>0</v>
      </c>
      <c r="J38" s="327">
        <v>0</v>
      </c>
      <c r="K38" s="327">
        <v>0</v>
      </c>
      <c r="L38" s="327"/>
      <c r="M38" s="327"/>
      <c r="N38" s="327"/>
      <c r="O38" s="327"/>
      <c r="P38" s="327">
        <v>0</v>
      </c>
      <c r="Q38" s="327">
        <v>0</v>
      </c>
      <c r="R38" s="327">
        <v>0</v>
      </c>
      <c r="S38" s="327">
        <v>0</v>
      </c>
      <c r="T38" s="327">
        <v>0</v>
      </c>
      <c r="U38" s="327">
        <v>0</v>
      </c>
      <c r="V38" s="327">
        <v>0</v>
      </c>
      <c r="W38" s="327">
        <v>0</v>
      </c>
    </row>
    <row r="39" spans="1:23" s="214" customFormat="1" ht="102">
      <c r="A39" s="322"/>
      <c r="B39" s="323" t="s">
        <v>368</v>
      </c>
      <c r="C39" s="324" t="s">
        <v>369</v>
      </c>
      <c r="D39" s="325" t="s">
        <v>356</v>
      </c>
      <c r="E39" s="326" t="s">
        <v>370</v>
      </c>
      <c r="F39" s="327">
        <v>413762.507</v>
      </c>
      <c r="G39" s="327">
        <v>0</v>
      </c>
      <c r="H39" s="327">
        <v>0</v>
      </c>
      <c r="I39" s="327">
        <v>150469.981</v>
      </c>
      <c r="J39" s="327">
        <v>0</v>
      </c>
      <c r="K39" s="327">
        <v>130000</v>
      </c>
      <c r="L39" s="327"/>
      <c r="M39" s="327"/>
      <c r="N39" s="327">
        <v>130000</v>
      </c>
      <c r="O39" s="327"/>
      <c r="P39" s="327">
        <v>129720.325047</v>
      </c>
      <c r="Q39" s="327">
        <v>0</v>
      </c>
      <c r="R39" s="327">
        <v>0</v>
      </c>
      <c r="S39" s="327">
        <v>129720.325047</v>
      </c>
      <c r="T39" s="327">
        <v>10000</v>
      </c>
      <c r="U39" s="327">
        <v>0</v>
      </c>
      <c r="V39" s="327">
        <v>0</v>
      </c>
      <c r="W39" s="327">
        <v>10000</v>
      </c>
    </row>
    <row r="40" spans="1:23" s="214" customFormat="1" ht="25.5">
      <c r="A40" s="322">
        <v>9</v>
      </c>
      <c r="B40" s="323" t="s">
        <v>570</v>
      </c>
      <c r="C40" s="324"/>
      <c r="D40" s="325"/>
      <c r="E40" s="326"/>
      <c r="F40" s="327"/>
      <c r="G40" s="327"/>
      <c r="H40" s="327"/>
      <c r="I40" s="327"/>
      <c r="J40" s="327"/>
      <c r="K40" s="327"/>
      <c r="L40" s="327"/>
      <c r="M40" s="327"/>
      <c r="N40" s="327"/>
      <c r="O40" s="327"/>
      <c r="P40" s="327"/>
      <c r="Q40" s="327"/>
      <c r="R40" s="327"/>
      <c r="S40" s="327"/>
      <c r="T40" s="327"/>
      <c r="U40" s="327"/>
      <c r="V40" s="327"/>
      <c r="W40" s="327"/>
    </row>
    <row r="41" spans="1:26" s="182" customFormat="1" ht="51">
      <c r="A41" s="322"/>
      <c r="B41" s="323" t="s">
        <v>512</v>
      </c>
      <c r="C41" s="324" t="s">
        <v>331</v>
      </c>
      <c r="D41" s="325" t="s">
        <v>571</v>
      </c>
      <c r="E41" s="326" t="s">
        <v>572</v>
      </c>
      <c r="F41" s="327">
        <v>50179.42</v>
      </c>
      <c r="G41" s="327">
        <v>0</v>
      </c>
      <c r="H41" s="327">
        <v>0</v>
      </c>
      <c r="I41" s="327">
        <v>43429.42</v>
      </c>
      <c r="J41" s="327">
        <v>0</v>
      </c>
      <c r="K41" s="327">
        <v>29429.599000000002</v>
      </c>
      <c r="L41" s="327"/>
      <c r="M41" s="327"/>
      <c r="N41" s="327">
        <v>29429.599000000002</v>
      </c>
      <c r="O41" s="327"/>
      <c r="P41" s="327">
        <v>29429.599000000002</v>
      </c>
      <c r="Q41" s="327">
        <v>0</v>
      </c>
      <c r="R41" s="327">
        <v>0</v>
      </c>
      <c r="S41" s="327">
        <v>29429.599000000002</v>
      </c>
      <c r="T41" s="327">
        <v>8000</v>
      </c>
      <c r="U41" s="327">
        <v>0</v>
      </c>
      <c r="V41" s="327">
        <v>0</v>
      </c>
      <c r="W41" s="327">
        <v>8000</v>
      </c>
      <c r="Y41" s="182">
        <v>67073.7079</v>
      </c>
      <c r="Z41" s="182">
        <v>-70000.00000000001</v>
      </c>
    </row>
    <row r="42" spans="1:26" s="215" customFormat="1" ht="25.5">
      <c r="A42" s="322">
        <v>10</v>
      </c>
      <c r="B42" s="323" t="s">
        <v>511</v>
      </c>
      <c r="C42" s="324"/>
      <c r="D42" s="325"/>
      <c r="E42" s="326"/>
      <c r="F42" s="327"/>
      <c r="G42" s="327"/>
      <c r="H42" s="327"/>
      <c r="I42" s="327"/>
      <c r="J42" s="327"/>
      <c r="K42" s="327"/>
      <c r="L42" s="327"/>
      <c r="M42" s="327"/>
      <c r="N42" s="327"/>
      <c r="O42" s="327"/>
      <c r="P42" s="327"/>
      <c r="Q42" s="327"/>
      <c r="R42" s="327"/>
      <c r="S42" s="327"/>
      <c r="T42" s="327"/>
      <c r="U42" s="327"/>
      <c r="V42" s="327"/>
      <c r="W42" s="327"/>
      <c r="Y42" s="213"/>
      <c r="Z42" s="213"/>
    </row>
    <row r="43" spans="1:23" s="182" customFormat="1" ht="25.5">
      <c r="A43" s="322"/>
      <c r="B43" s="323" t="s">
        <v>573</v>
      </c>
      <c r="C43" s="324" t="s">
        <v>338</v>
      </c>
      <c r="D43" s="325" t="s">
        <v>574</v>
      </c>
      <c r="E43" s="326" t="s">
        <v>378</v>
      </c>
      <c r="F43" s="327">
        <v>41410</v>
      </c>
      <c r="G43" s="327">
        <v>0</v>
      </c>
      <c r="H43" s="327">
        <v>0</v>
      </c>
      <c r="I43" s="327">
        <v>40000</v>
      </c>
      <c r="J43" s="327">
        <v>0</v>
      </c>
      <c r="K43" s="327">
        <v>23000</v>
      </c>
      <c r="L43" s="327"/>
      <c r="M43" s="327"/>
      <c r="N43" s="327">
        <v>23000</v>
      </c>
      <c r="O43" s="327"/>
      <c r="P43" s="327">
        <v>22644</v>
      </c>
      <c r="Q43" s="327">
        <v>0</v>
      </c>
      <c r="R43" s="327">
        <v>0</v>
      </c>
      <c r="S43" s="327">
        <v>22644</v>
      </c>
      <c r="T43" s="327">
        <v>2516</v>
      </c>
      <c r="U43" s="327">
        <v>0</v>
      </c>
      <c r="V43" s="327">
        <v>0</v>
      </c>
      <c r="W43" s="327">
        <v>2516</v>
      </c>
    </row>
    <row r="44" spans="1:23" s="182" customFormat="1" ht="25.5">
      <c r="A44" s="309" t="s">
        <v>493</v>
      </c>
      <c r="B44" s="313" t="s">
        <v>562</v>
      </c>
      <c r="C44" s="324">
        <v>0</v>
      </c>
      <c r="D44" s="325">
        <v>0</v>
      </c>
      <c r="E44" s="326">
        <v>0</v>
      </c>
      <c r="F44" s="327">
        <v>0</v>
      </c>
      <c r="G44" s="327">
        <v>0</v>
      </c>
      <c r="H44" s="327">
        <v>0</v>
      </c>
      <c r="I44" s="327">
        <v>0</v>
      </c>
      <c r="J44" s="327">
        <v>0</v>
      </c>
      <c r="K44" s="327">
        <v>0</v>
      </c>
      <c r="L44" s="327"/>
      <c r="M44" s="327"/>
      <c r="N44" s="327"/>
      <c r="O44" s="327"/>
      <c r="P44" s="327">
        <v>0</v>
      </c>
      <c r="Q44" s="327">
        <v>0</v>
      </c>
      <c r="R44" s="327">
        <v>0</v>
      </c>
      <c r="S44" s="327">
        <v>0</v>
      </c>
      <c r="T44" s="327">
        <v>0</v>
      </c>
      <c r="U44" s="327">
        <v>0</v>
      </c>
      <c r="V44" s="327">
        <v>0</v>
      </c>
      <c r="W44" s="327">
        <v>0</v>
      </c>
    </row>
    <row r="45" spans="1:23" s="182" customFormat="1" ht="12.75">
      <c r="A45" s="317" t="s">
        <v>56</v>
      </c>
      <c r="B45" s="318" t="s">
        <v>575</v>
      </c>
      <c r="C45" s="317">
        <v>0</v>
      </c>
      <c r="D45" s="319">
        <v>0</v>
      </c>
      <c r="E45" s="320">
        <v>0</v>
      </c>
      <c r="F45" s="321">
        <f>F46+F59</f>
        <v>414758.951</v>
      </c>
      <c r="G45" s="321">
        <f aca="true" t="shared" si="6" ref="G45:W45">G46+G59</f>
        <v>0</v>
      </c>
      <c r="H45" s="321">
        <f t="shared" si="6"/>
        <v>0</v>
      </c>
      <c r="I45" s="321">
        <f t="shared" si="6"/>
        <v>414758.951</v>
      </c>
      <c r="J45" s="321">
        <f t="shared" si="6"/>
        <v>0</v>
      </c>
      <c r="K45" s="321">
        <f t="shared" si="6"/>
        <v>190755.0084</v>
      </c>
      <c r="L45" s="321">
        <f t="shared" si="6"/>
        <v>0</v>
      </c>
      <c r="M45" s="321">
        <f t="shared" si="6"/>
        <v>0</v>
      </c>
      <c r="N45" s="321">
        <f t="shared" si="6"/>
        <v>190755.0084</v>
      </c>
      <c r="O45" s="321">
        <f t="shared" si="6"/>
        <v>0</v>
      </c>
      <c r="P45" s="321">
        <f t="shared" si="6"/>
        <v>203408.75379999998</v>
      </c>
      <c r="Q45" s="321">
        <f t="shared" si="6"/>
        <v>0</v>
      </c>
      <c r="R45" s="321">
        <f t="shared" si="6"/>
        <v>0</v>
      </c>
      <c r="S45" s="321">
        <f t="shared" si="6"/>
        <v>203408.75379999998</v>
      </c>
      <c r="T45" s="321">
        <f t="shared" si="6"/>
        <v>78835.33199000011</v>
      </c>
      <c r="U45" s="321">
        <f t="shared" si="6"/>
        <v>0</v>
      </c>
      <c r="V45" s="321">
        <f t="shared" si="6"/>
        <v>0</v>
      </c>
      <c r="W45" s="321">
        <f t="shared" si="6"/>
        <v>78835.33199000011</v>
      </c>
    </row>
    <row r="46" spans="1:23" s="182" customFormat="1" ht="38.25">
      <c r="A46" s="309" t="s">
        <v>492</v>
      </c>
      <c r="B46" s="313" t="s">
        <v>561</v>
      </c>
      <c r="C46" s="314">
        <v>0</v>
      </c>
      <c r="D46" s="315">
        <v>0</v>
      </c>
      <c r="E46" s="316">
        <v>0</v>
      </c>
      <c r="F46" s="311">
        <f>SUM(F47:F58)</f>
        <v>414758.951</v>
      </c>
      <c r="G46" s="311">
        <f aca="true" t="shared" si="7" ref="G46:W46">SUM(G47:G58)</f>
        <v>0</v>
      </c>
      <c r="H46" s="311">
        <f t="shared" si="7"/>
        <v>0</v>
      </c>
      <c r="I46" s="311">
        <f t="shared" si="7"/>
        <v>414758.951</v>
      </c>
      <c r="J46" s="311">
        <f t="shared" si="7"/>
        <v>0</v>
      </c>
      <c r="K46" s="311">
        <f t="shared" si="7"/>
        <v>190755.0084</v>
      </c>
      <c r="L46" s="311">
        <f t="shared" si="7"/>
        <v>0</v>
      </c>
      <c r="M46" s="311">
        <f t="shared" si="7"/>
        <v>0</v>
      </c>
      <c r="N46" s="311">
        <f t="shared" si="7"/>
        <v>190755.0084</v>
      </c>
      <c r="O46" s="311">
        <f t="shared" si="7"/>
        <v>0</v>
      </c>
      <c r="P46" s="311">
        <f t="shared" si="7"/>
        <v>203408.75379999998</v>
      </c>
      <c r="Q46" s="311">
        <f t="shared" si="7"/>
        <v>0</v>
      </c>
      <c r="R46" s="311">
        <f t="shared" si="7"/>
        <v>0</v>
      </c>
      <c r="S46" s="311">
        <f t="shared" si="7"/>
        <v>203408.75379999998</v>
      </c>
      <c r="T46" s="311">
        <f t="shared" si="7"/>
        <v>78835.33199000011</v>
      </c>
      <c r="U46" s="311">
        <f t="shared" si="7"/>
        <v>0</v>
      </c>
      <c r="V46" s="311">
        <f t="shared" si="7"/>
        <v>0</v>
      </c>
      <c r="W46" s="311">
        <f t="shared" si="7"/>
        <v>78835.33199000011</v>
      </c>
    </row>
    <row r="47" spans="1:23" s="182" customFormat="1" ht="12.75">
      <c r="A47" s="322">
        <v>1</v>
      </c>
      <c r="B47" s="323" t="s">
        <v>514</v>
      </c>
      <c r="C47" s="324">
        <v>0</v>
      </c>
      <c r="D47" s="325">
        <v>0</v>
      </c>
      <c r="E47" s="326">
        <v>0</v>
      </c>
      <c r="F47" s="327">
        <v>0</v>
      </c>
      <c r="G47" s="327">
        <v>0</v>
      </c>
      <c r="H47" s="327">
        <v>0</v>
      </c>
      <c r="I47" s="327">
        <v>0</v>
      </c>
      <c r="J47" s="327">
        <v>0</v>
      </c>
      <c r="K47" s="327">
        <v>0</v>
      </c>
      <c r="L47" s="327"/>
      <c r="M47" s="327"/>
      <c r="N47" s="327"/>
      <c r="O47" s="327"/>
      <c r="P47" s="327">
        <v>0</v>
      </c>
      <c r="Q47" s="327">
        <v>0</v>
      </c>
      <c r="R47" s="327">
        <v>0</v>
      </c>
      <c r="S47" s="327">
        <v>0</v>
      </c>
      <c r="T47" s="327">
        <v>0</v>
      </c>
      <c r="U47" s="327">
        <v>0</v>
      </c>
      <c r="V47" s="327">
        <v>0</v>
      </c>
      <c r="W47" s="327">
        <v>0</v>
      </c>
    </row>
    <row r="48" spans="1:23" s="182" customFormat="1" ht="38.25">
      <c r="A48" s="322"/>
      <c r="B48" s="323" t="s">
        <v>576</v>
      </c>
      <c r="C48" s="324" t="s">
        <v>336</v>
      </c>
      <c r="D48" s="325" t="s">
        <v>343</v>
      </c>
      <c r="E48" s="326" t="s">
        <v>577</v>
      </c>
      <c r="F48" s="327">
        <v>18219.836</v>
      </c>
      <c r="G48" s="327">
        <v>0</v>
      </c>
      <c r="H48" s="327">
        <v>0</v>
      </c>
      <c r="I48" s="327">
        <v>18219.836</v>
      </c>
      <c r="J48" s="327">
        <v>0</v>
      </c>
      <c r="K48" s="327">
        <v>18103.678</v>
      </c>
      <c r="L48" s="327"/>
      <c r="M48" s="327"/>
      <c r="N48" s="327">
        <v>18103.678</v>
      </c>
      <c r="O48" s="327"/>
      <c r="P48" s="327">
        <v>16397.852</v>
      </c>
      <c r="Q48" s="327">
        <v>0</v>
      </c>
      <c r="R48" s="327">
        <v>0</v>
      </c>
      <c r="S48" s="327">
        <v>16397.852</v>
      </c>
      <c r="T48" s="327">
        <v>1705.826000000001</v>
      </c>
      <c r="U48" s="327">
        <v>0</v>
      </c>
      <c r="V48" s="327">
        <v>0</v>
      </c>
      <c r="W48" s="327">
        <v>1705.826000000001</v>
      </c>
    </row>
    <row r="49" spans="1:23" s="182" customFormat="1" ht="12.75">
      <c r="A49" s="322">
        <v>2</v>
      </c>
      <c r="B49" s="323" t="s">
        <v>185</v>
      </c>
      <c r="C49" s="324"/>
      <c r="D49" s="325"/>
      <c r="E49" s="326"/>
      <c r="F49" s="327"/>
      <c r="G49" s="327"/>
      <c r="H49" s="327"/>
      <c r="I49" s="327"/>
      <c r="J49" s="327"/>
      <c r="K49" s="327"/>
      <c r="L49" s="327"/>
      <c r="M49" s="327"/>
      <c r="N49" s="327"/>
      <c r="O49" s="327"/>
      <c r="P49" s="327"/>
      <c r="Q49" s="327"/>
      <c r="R49" s="327"/>
      <c r="S49" s="327"/>
      <c r="T49" s="327"/>
      <c r="U49" s="327"/>
      <c r="V49" s="327"/>
      <c r="W49" s="327"/>
    </row>
    <row r="50" spans="1:23" s="182" customFormat="1" ht="25.5">
      <c r="A50" s="322"/>
      <c r="B50" s="323" t="s">
        <v>578</v>
      </c>
      <c r="C50" s="324" t="s">
        <v>331</v>
      </c>
      <c r="D50" s="325" t="s">
        <v>345</v>
      </c>
      <c r="E50" s="326" t="s">
        <v>389</v>
      </c>
      <c r="F50" s="327">
        <v>24248.305</v>
      </c>
      <c r="G50" s="327">
        <v>0</v>
      </c>
      <c r="H50" s="327">
        <v>0</v>
      </c>
      <c r="I50" s="327">
        <v>24248.305</v>
      </c>
      <c r="J50" s="327">
        <v>0</v>
      </c>
      <c r="K50" s="327">
        <v>21786.3194</v>
      </c>
      <c r="L50" s="327"/>
      <c r="M50" s="327"/>
      <c r="N50" s="327">
        <v>21786.3194</v>
      </c>
      <c r="O50" s="327"/>
      <c r="P50" s="327">
        <v>20786.3194</v>
      </c>
      <c r="Q50" s="327">
        <v>0</v>
      </c>
      <c r="R50" s="327">
        <v>0</v>
      </c>
      <c r="S50" s="327">
        <v>20786.3194</v>
      </c>
      <c r="T50" s="327">
        <v>1000</v>
      </c>
      <c r="U50" s="327">
        <v>0</v>
      </c>
      <c r="V50" s="327">
        <v>0</v>
      </c>
      <c r="W50" s="327">
        <v>1000</v>
      </c>
    </row>
    <row r="51" spans="1:23" s="214" customFormat="1" ht="25.5">
      <c r="A51" s="322">
        <v>3</v>
      </c>
      <c r="B51" s="323" t="s">
        <v>184</v>
      </c>
      <c r="C51" s="324"/>
      <c r="D51" s="325"/>
      <c r="E51" s="326"/>
      <c r="F51" s="327"/>
      <c r="G51" s="327"/>
      <c r="H51" s="327"/>
      <c r="I51" s="327"/>
      <c r="J51" s="327"/>
      <c r="K51" s="327"/>
      <c r="L51" s="327"/>
      <c r="M51" s="327"/>
      <c r="N51" s="327"/>
      <c r="O51" s="327"/>
      <c r="P51" s="327"/>
      <c r="Q51" s="327"/>
      <c r="R51" s="327"/>
      <c r="S51" s="327"/>
      <c r="T51" s="327"/>
      <c r="U51" s="327"/>
      <c r="V51" s="327"/>
      <c r="W51" s="327"/>
    </row>
    <row r="52" spans="1:23" s="182" customFormat="1" ht="38.25">
      <c r="A52" s="322"/>
      <c r="B52" s="323" t="s">
        <v>390</v>
      </c>
      <c r="C52" s="324" t="s">
        <v>331</v>
      </c>
      <c r="D52" s="325" t="s">
        <v>339</v>
      </c>
      <c r="E52" s="326" t="s">
        <v>391</v>
      </c>
      <c r="F52" s="327">
        <v>44960.622</v>
      </c>
      <c r="G52" s="327">
        <v>0</v>
      </c>
      <c r="H52" s="327">
        <v>0</v>
      </c>
      <c r="I52" s="327">
        <v>44960.622</v>
      </c>
      <c r="J52" s="327">
        <v>0</v>
      </c>
      <c r="K52" s="327">
        <v>44960.622</v>
      </c>
      <c r="L52" s="327"/>
      <c r="M52" s="327"/>
      <c r="N52" s="327">
        <v>44960.622</v>
      </c>
      <c r="O52" s="327"/>
      <c r="P52" s="327">
        <v>40464.56</v>
      </c>
      <c r="Q52" s="327">
        <v>0</v>
      </c>
      <c r="R52" s="327">
        <v>0</v>
      </c>
      <c r="S52" s="327">
        <v>40464.56</v>
      </c>
      <c r="T52" s="327">
        <v>4496.062000000005</v>
      </c>
      <c r="U52" s="327">
        <v>0</v>
      </c>
      <c r="V52" s="327">
        <v>0</v>
      </c>
      <c r="W52" s="327">
        <v>4496.062000000005</v>
      </c>
    </row>
    <row r="53" spans="1:23" s="214" customFormat="1" ht="12.75">
      <c r="A53" s="322">
        <v>4</v>
      </c>
      <c r="B53" s="323" t="s">
        <v>413</v>
      </c>
      <c r="C53" s="324"/>
      <c r="D53" s="325"/>
      <c r="E53" s="326"/>
      <c r="F53" s="327"/>
      <c r="G53" s="327"/>
      <c r="H53" s="327"/>
      <c r="I53" s="327"/>
      <c r="J53" s="327"/>
      <c r="K53" s="327"/>
      <c r="L53" s="327"/>
      <c r="M53" s="327"/>
      <c r="N53" s="327"/>
      <c r="O53" s="327"/>
      <c r="P53" s="327"/>
      <c r="Q53" s="327"/>
      <c r="R53" s="327"/>
      <c r="S53" s="327"/>
      <c r="T53" s="327"/>
      <c r="U53" s="327"/>
      <c r="V53" s="327"/>
      <c r="W53" s="327"/>
    </row>
    <row r="54" spans="1:23" s="214" customFormat="1" ht="51">
      <c r="A54" s="322"/>
      <c r="B54" s="323" t="s">
        <v>392</v>
      </c>
      <c r="C54" s="324" t="s">
        <v>312</v>
      </c>
      <c r="D54" s="325" t="s">
        <v>343</v>
      </c>
      <c r="E54" s="326" t="s">
        <v>393</v>
      </c>
      <c r="F54" s="327">
        <v>19904.389</v>
      </c>
      <c r="G54" s="327">
        <v>0</v>
      </c>
      <c r="H54" s="327">
        <v>0</v>
      </c>
      <c r="I54" s="327">
        <v>19904.389</v>
      </c>
      <c r="J54" s="327">
        <v>0</v>
      </c>
      <c r="K54" s="327">
        <v>19904.389</v>
      </c>
      <c r="L54" s="327"/>
      <c r="M54" s="327"/>
      <c r="N54" s="327">
        <v>19904.389</v>
      </c>
      <c r="O54" s="327"/>
      <c r="P54" s="327">
        <v>16293.283000000001</v>
      </c>
      <c r="Q54" s="327">
        <v>0</v>
      </c>
      <c r="R54" s="327">
        <v>0</v>
      </c>
      <c r="S54" s="327">
        <v>16293.283000000001</v>
      </c>
      <c r="T54" s="327">
        <v>3611.105999999998</v>
      </c>
      <c r="U54" s="327">
        <v>0</v>
      </c>
      <c r="V54" s="327">
        <v>0</v>
      </c>
      <c r="W54" s="327">
        <v>3611.105999999998</v>
      </c>
    </row>
    <row r="55" spans="1:23" s="214" customFormat="1" ht="12.75">
      <c r="A55" s="322">
        <v>5</v>
      </c>
      <c r="B55" s="323" t="s">
        <v>412</v>
      </c>
      <c r="C55" s="324">
        <v>0</v>
      </c>
      <c r="D55" s="325">
        <v>0</v>
      </c>
      <c r="E55" s="326">
        <v>0</v>
      </c>
      <c r="F55" s="327">
        <v>0</v>
      </c>
      <c r="G55" s="327">
        <v>0</v>
      </c>
      <c r="H55" s="327">
        <v>0</v>
      </c>
      <c r="I55" s="327">
        <v>0</v>
      </c>
      <c r="J55" s="327">
        <v>0</v>
      </c>
      <c r="K55" s="327">
        <v>0</v>
      </c>
      <c r="L55" s="327"/>
      <c r="M55" s="327"/>
      <c r="N55" s="327"/>
      <c r="O55" s="327"/>
      <c r="P55" s="327">
        <v>0</v>
      </c>
      <c r="Q55" s="327">
        <v>0</v>
      </c>
      <c r="R55" s="327">
        <v>0</v>
      </c>
      <c r="S55" s="327">
        <v>0</v>
      </c>
      <c r="T55" s="327">
        <v>0</v>
      </c>
      <c r="U55" s="327">
        <v>0</v>
      </c>
      <c r="V55" s="327">
        <v>0</v>
      </c>
      <c r="W55" s="327">
        <v>0</v>
      </c>
    </row>
    <row r="56" spans="1:23" s="214" customFormat="1" ht="38.25">
      <c r="A56" s="322"/>
      <c r="B56" s="323" t="s">
        <v>2</v>
      </c>
      <c r="C56" s="324" t="s">
        <v>330</v>
      </c>
      <c r="D56" s="325" t="s">
        <v>3</v>
      </c>
      <c r="E56" s="326" t="s">
        <v>4</v>
      </c>
      <c r="F56" s="327">
        <v>7620.999</v>
      </c>
      <c r="G56" s="327">
        <v>0</v>
      </c>
      <c r="H56" s="327">
        <v>0</v>
      </c>
      <c r="I56" s="327">
        <v>7620.999</v>
      </c>
      <c r="J56" s="327">
        <v>0</v>
      </c>
      <c r="K56" s="327">
        <v>6000</v>
      </c>
      <c r="L56" s="327"/>
      <c r="M56" s="327"/>
      <c r="N56" s="327">
        <v>6000</v>
      </c>
      <c r="O56" s="327"/>
      <c r="P56" s="327">
        <v>5505.0784</v>
      </c>
      <c r="Q56" s="327">
        <v>0</v>
      </c>
      <c r="R56" s="327">
        <v>0</v>
      </c>
      <c r="S56" s="327">
        <v>5505.0784</v>
      </c>
      <c r="T56" s="327">
        <v>2115.9205999999995</v>
      </c>
      <c r="U56" s="327">
        <v>0</v>
      </c>
      <c r="V56" s="327">
        <v>0</v>
      </c>
      <c r="W56" s="327">
        <v>2115.9205999999995</v>
      </c>
    </row>
    <row r="57" spans="1:23" s="182" customFormat="1" ht="25.5">
      <c r="A57" s="322">
        <v>6</v>
      </c>
      <c r="B57" s="323" t="s">
        <v>567</v>
      </c>
      <c r="C57" s="324">
        <v>0</v>
      </c>
      <c r="D57" s="325">
        <v>0</v>
      </c>
      <c r="E57" s="326">
        <v>0</v>
      </c>
      <c r="F57" s="327">
        <v>0</v>
      </c>
      <c r="G57" s="327">
        <v>0</v>
      </c>
      <c r="H57" s="327">
        <v>0</v>
      </c>
      <c r="I57" s="327">
        <v>0</v>
      </c>
      <c r="J57" s="327">
        <v>0</v>
      </c>
      <c r="K57" s="327">
        <v>0</v>
      </c>
      <c r="L57" s="327"/>
      <c r="M57" s="327"/>
      <c r="N57" s="327"/>
      <c r="O57" s="327"/>
      <c r="P57" s="327">
        <v>0</v>
      </c>
      <c r="Q57" s="327">
        <v>0</v>
      </c>
      <c r="R57" s="327">
        <v>0</v>
      </c>
      <c r="S57" s="327">
        <v>0</v>
      </c>
      <c r="T57" s="327">
        <v>0</v>
      </c>
      <c r="U57" s="327">
        <v>0</v>
      </c>
      <c r="V57" s="327">
        <v>0</v>
      </c>
      <c r="W57" s="327">
        <v>0</v>
      </c>
    </row>
    <row r="58" spans="1:23" s="182" customFormat="1" ht="51">
      <c r="A58" s="322"/>
      <c r="B58" s="323" t="s">
        <v>1</v>
      </c>
      <c r="C58" s="324" t="s">
        <v>331</v>
      </c>
      <c r="D58" s="325" t="s">
        <v>579</v>
      </c>
      <c r="E58" s="326" t="s">
        <v>580</v>
      </c>
      <c r="F58" s="327">
        <v>299804.8</v>
      </c>
      <c r="G58" s="327">
        <v>0</v>
      </c>
      <c r="H58" s="327">
        <v>0</v>
      </c>
      <c r="I58" s="327">
        <v>299804.8</v>
      </c>
      <c r="J58" s="327">
        <v>0</v>
      </c>
      <c r="K58" s="327">
        <v>80000</v>
      </c>
      <c r="L58" s="327"/>
      <c r="M58" s="327"/>
      <c r="N58" s="327">
        <v>80000</v>
      </c>
      <c r="O58" s="327"/>
      <c r="P58" s="327">
        <v>103961.661</v>
      </c>
      <c r="Q58" s="327">
        <v>0</v>
      </c>
      <c r="R58" s="327">
        <v>0</v>
      </c>
      <c r="S58" s="327">
        <v>103961.661</v>
      </c>
      <c r="T58" s="327">
        <v>65906.4173900001</v>
      </c>
      <c r="U58" s="327">
        <v>0</v>
      </c>
      <c r="V58" s="327">
        <v>0</v>
      </c>
      <c r="W58" s="327">
        <v>65906.4173900001</v>
      </c>
    </row>
    <row r="59" spans="1:23" s="182" customFormat="1" ht="25.5">
      <c r="A59" s="309" t="s">
        <v>493</v>
      </c>
      <c r="B59" s="313" t="s">
        <v>562</v>
      </c>
      <c r="C59" s="324">
        <v>0</v>
      </c>
      <c r="D59" s="325">
        <v>0</v>
      </c>
      <c r="E59" s="326">
        <v>0</v>
      </c>
      <c r="F59" s="327">
        <v>0</v>
      </c>
      <c r="G59" s="327">
        <v>0</v>
      </c>
      <c r="H59" s="327">
        <v>0</v>
      </c>
      <c r="I59" s="327">
        <v>0</v>
      </c>
      <c r="J59" s="327">
        <v>0</v>
      </c>
      <c r="K59" s="327">
        <v>0</v>
      </c>
      <c r="L59" s="327"/>
      <c r="M59" s="327"/>
      <c r="N59" s="327"/>
      <c r="O59" s="327"/>
      <c r="P59" s="327">
        <v>0</v>
      </c>
      <c r="Q59" s="327">
        <v>0</v>
      </c>
      <c r="R59" s="327">
        <v>0</v>
      </c>
      <c r="S59" s="327">
        <v>0</v>
      </c>
      <c r="T59" s="327">
        <v>0</v>
      </c>
      <c r="U59" s="327">
        <v>0</v>
      </c>
      <c r="V59" s="327">
        <v>0</v>
      </c>
      <c r="W59" s="327">
        <v>0</v>
      </c>
    </row>
    <row r="60" spans="1:26" s="215" customFormat="1" ht="12.75">
      <c r="A60" s="317" t="s">
        <v>104</v>
      </c>
      <c r="B60" s="318" t="s">
        <v>581</v>
      </c>
      <c r="C60" s="317">
        <v>0</v>
      </c>
      <c r="D60" s="319">
        <v>0</v>
      </c>
      <c r="E60" s="320">
        <v>0</v>
      </c>
      <c r="F60" s="321">
        <f>F61+F66</f>
        <v>669890.9789999999</v>
      </c>
      <c r="G60" s="321">
        <f aca="true" t="shared" si="8" ref="G60:W60">G61+G66</f>
        <v>0</v>
      </c>
      <c r="H60" s="321">
        <f t="shared" si="8"/>
        <v>0</v>
      </c>
      <c r="I60" s="321">
        <f t="shared" si="8"/>
        <v>669890.9789999999</v>
      </c>
      <c r="J60" s="321">
        <f t="shared" si="8"/>
        <v>0</v>
      </c>
      <c r="K60" s="321">
        <f t="shared" si="8"/>
        <v>623705.485</v>
      </c>
      <c r="L60" s="321">
        <f t="shared" si="8"/>
        <v>0</v>
      </c>
      <c r="M60" s="321">
        <f t="shared" si="8"/>
        <v>0</v>
      </c>
      <c r="N60" s="321">
        <f t="shared" si="8"/>
        <v>623705.485</v>
      </c>
      <c r="O60" s="321">
        <f t="shared" si="8"/>
        <v>0</v>
      </c>
      <c r="P60" s="321">
        <f t="shared" si="8"/>
        <v>550464.99</v>
      </c>
      <c r="Q60" s="321">
        <f t="shared" si="8"/>
        <v>0</v>
      </c>
      <c r="R60" s="321">
        <f t="shared" si="8"/>
        <v>0</v>
      </c>
      <c r="S60" s="321">
        <f t="shared" si="8"/>
        <v>550464.99</v>
      </c>
      <c r="T60" s="321">
        <f t="shared" si="8"/>
        <v>50500</v>
      </c>
      <c r="U60" s="321">
        <f t="shared" si="8"/>
        <v>0</v>
      </c>
      <c r="V60" s="321">
        <f t="shared" si="8"/>
        <v>0</v>
      </c>
      <c r="W60" s="321">
        <f t="shared" si="8"/>
        <v>50500</v>
      </c>
      <c r="Y60" s="213"/>
      <c r="Z60" s="213"/>
    </row>
    <row r="61" spans="1:23" s="214" customFormat="1" ht="38.25">
      <c r="A61" s="309" t="s">
        <v>492</v>
      </c>
      <c r="B61" s="313" t="s">
        <v>561</v>
      </c>
      <c r="C61" s="314">
        <v>0</v>
      </c>
      <c r="D61" s="315">
        <v>0</v>
      </c>
      <c r="E61" s="316">
        <v>0</v>
      </c>
      <c r="F61" s="311">
        <f>SUM(F62:F65)</f>
        <v>669890.9789999999</v>
      </c>
      <c r="G61" s="311">
        <f aca="true" t="shared" si="9" ref="G61:W61">SUM(G62:G65)</f>
        <v>0</v>
      </c>
      <c r="H61" s="311">
        <f t="shared" si="9"/>
        <v>0</v>
      </c>
      <c r="I61" s="311">
        <f t="shared" si="9"/>
        <v>669890.9789999999</v>
      </c>
      <c r="J61" s="311">
        <f t="shared" si="9"/>
        <v>0</v>
      </c>
      <c r="K61" s="311">
        <f t="shared" si="9"/>
        <v>623705.485</v>
      </c>
      <c r="L61" s="311">
        <f t="shared" si="9"/>
        <v>0</v>
      </c>
      <c r="M61" s="311">
        <f t="shared" si="9"/>
        <v>0</v>
      </c>
      <c r="N61" s="311">
        <f t="shared" si="9"/>
        <v>623705.485</v>
      </c>
      <c r="O61" s="311">
        <f t="shared" si="9"/>
        <v>0</v>
      </c>
      <c r="P61" s="311">
        <f t="shared" si="9"/>
        <v>550464.99</v>
      </c>
      <c r="Q61" s="311">
        <f t="shared" si="9"/>
        <v>0</v>
      </c>
      <c r="R61" s="311">
        <f t="shared" si="9"/>
        <v>0</v>
      </c>
      <c r="S61" s="311">
        <f t="shared" si="9"/>
        <v>550464.99</v>
      </c>
      <c r="T61" s="311">
        <f t="shared" si="9"/>
        <v>50500</v>
      </c>
      <c r="U61" s="311">
        <f t="shared" si="9"/>
        <v>0</v>
      </c>
      <c r="V61" s="311">
        <f t="shared" si="9"/>
        <v>0</v>
      </c>
      <c r="W61" s="311">
        <f t="shared" si="9"/>
        <v>50500</v>
      </c>
    </row>
    <row r="62" spans="1:23" s="214" customFormat="1" ht="25.5">
      <c r="A62" s="322">
        <v>1</v>
      </c>
      <c r="B62" s="323" t="s">
        <v>567</v>
      </c>
      <c r="C62" s="324"/>
      <c r="D62" s="325"/>
      <c r="E62" s="326"/>
      <c r="F62" s="327"/>
      <c r="G62" s="327"/>
      <c r="H62" s="327"/>
      <c r="I62" s="327"/>
      <c r="J62" s="327"/>
      <c r="K62" s="327"/>
      <c r="L62" s="327"/>
      <c r="M62" s="327"/>
      <c r="N62" s="327"/>
      <c r="O62" s="327"/>
      <c r="P62" s="327"/>
      <c r="Q62" s="327"/>
      <c r="R62" s="327"/>
      <c r="S62" s="327"/>
      <c r="T62" s="327"/>
      <c r="U62" s="327"/>
      <c r="V62" s="327"/>
      <c r="W62" s="327"/>
    </row>
    <row r="63" spans="1:23" s="182" customFormat="1" ht="25.5">
      <c r="A63" s="322"/>
      <c r="B63" s="323" t="s">
        <v>405</v>
      </c>
      <c r="C63" s="324" t="s">
        <v>331</v>
      </c>
      <c r="D63" s="325" t="s">
        <v>339</v>
      </c>
      <c r="E63" s="326" t="s">
        <v>406</v>
      </c>
      <c r="F63" s="327">
        <v>648705.485</v>
      </c>
      <c r="G63" s="327">
        <v>0</v>
      </c>
      <c r="H63" s="327">
        <v>0</v>
      </c>
      <c r="I63" s="327">
        <v>648705.485</v>
      </c>
      <c r="J63" s="327">
        <v>0</v>
      </c>
      <c r="K63" s="327">
        <v>618705.485</v>
      </c>
      <c r="L63" s="327"/>
      <c r="M63" s="327"/>
      <c r="N63" s="327">
        <v>618705.485</v>
      </c>
      <c r="O63" s="327"/>
      <c r="P63" s="327">
        <v>540964.99</v>
      </c>
      <c r="Q63" s="327">
        <v>0</v>
      </c>
      <c r="R63" s="327">
        <v>0</v>
      </c>
      <c r="S63" s="327">
        <v>540964.99</v>
      </c>
      <c r="T63" s="327">
        <v>40000</v>
      </c>
      <c r="U63" s="327">
        <v>0</v>
      </c>
      <c r="V63" s="327">
        <v>0</v>
      </c>
      <c r="W63" s="327">
        <v>40000</v>
      </c>
    </row>
    <row r="64" spans="1:26" s="214" customFormat="1" ht="25.5">
      <c r="A64" s="322">
        <v>2</v>
      </c>
      <c r="B64" s="323" t="s">
        <v>567</v>
      </c>
      <c r="C64" s="324">
        <v>0</v>
      </c>
      <c r="D64" s="325">
        <v>0</v>
      </c>
      <c r="E64" s="326">
        <v>0</v>
      </c>
      <c r="F64" s="327">
        <v>0</v>
      </c>
      <c r="G64" s="327">
        <v>0</v>
      </c>
      <c r="H64" s="327">
        <v>0</v>
      </c>
      <c r="I64" s="327">
        <v>0</v>
      </c>
      <c r="J64" s="327">
        <v>0</v>
      </c>
      <c r="K64" s="327">
        <v>0</v>
      </c>
      <c r="L64" s="327"/>
      <c r="M64" s="327"/>
      <c r="N64" s="327"/>
      <c r="O64" s="327"/>
      <c r="P64" s="327">
        <v>0</v>
      </c>
      <c r="Q64" s="327">
        <v>0</v>
      </c>
      <c r="R64" s="327">
        <v>0</v>
      </c>
      <c r="S64" s="327">
        <v>0</v>
      </c>
      <c r="T64" s="327">
        <v>0</v>
      </c>
      <c r="U64" s="327">
        <v>0</v>
      </c>
      <c r="V64" s="327">
        <v>0</v>
      </c>
      <c r="W64" s="327">
        <v>0</v>
      </c>
      <c r="Y64" s="214">
        <v>56257.554899999996</v>
      </c>
      <c r="Z64" s="214">
        <v>0</v>
      </c>
    </row>
    <row r="65" spans="1:23" s="182" customFormat="1" ht="38.25">
      <c r="A65" s="322"/>
      <c r="B65" s="323" t="s">
        <v>582</v>
      </c>
      <c r="C65" s="324" t="s">
        <v>314</v>
      </c>
      <c r="D65" s="325" t="s">
        <v>3</v>
      </c>
      <c r="E65" s="326" t="s">
        <v>583</v>
      </c>
      <c r="F65" s="327">
        <v>21185.494</v>
      </c>
      <c r="G65" s="327">
        <v>0</v>
      </c>
      <c r="H65" s="327">
        <v>0</v>
      </c>
      <c r="I65" s="327">
        <v>21185.494</v>
      </c>
      <c r="J65" s="327">
        <v>0</v>
      </c>
      <c r="K65" s="327">
        <v>5000</v>
      </c>
      <c r="L65" s="327"/>
      <c r="M65" s="327"/>
      <c r="N65" s="327">
        <v>5000</v>
      </c>
      <c r="O65" s="327"/>
      <c r="P65" s="327">
        <v>9500</v>
      </c>
      <c r="Q65" s="327">
        <v>0</v>
      </c>
      <c r="R65" s="327">
        <v>0</v>
      </c>
      <c r="S65" s="327">
        <v>9500</v>
      </c>
      <c r="T65" s="327">
        <v>10500</v>
      </c>
      <c r="U65" s="327">
        <v>0</v>
      </c>
      <c r="V65" s="327">
        <v>0</v>
      </c>
      <c r="W65" s="327">
        <v>10500</v>
      </c>
    </row>
    <row r="66" spans="1:23" s="214" customFormat="1" ht="25.5">
      <c r="A66" s="309" t="s">
        <v>493</v>
      </c>
      <c r="B66" s="313" t="s">
        <v>562</v>
      </c>
      <c r="C66" s="324">
        <v>0</v>
      </c>
      <c r="D66" s="325">
        <v>0</v>
      </c>
      <c r="E66" s="326">
        <v>0</v>
      </c>
      <c r="F66" s="327">
        <v>0</v>
      </c>
      <c r="G66" s="327">
        <v>0</v>
      </c>
      <c r="H66" s="327">
        <v>0</v>
      </c>
      <c r="I66" s="327">
        <v>0</v>
      </c>
      <c r="J66" s="327">
        <v>0</v>
      </c>
      <c r="K66" s="327">
        <v>0</v>
      </c>
      <c r="L66" s="327"/>
      <c r="M66" s="327"/>
      <c r="N66" s="327"/>
      <c r="O66" s="327"/>
      <c r="P66" s="327">
        <v>0</v>
      </c>
      <c r="Q66" s="327">
        <v>0</v>
      </c>
      <c r="R66" s="327">
        <v>0</v>
      </c>
      <c r="S66" s="327">
        <v>0</v>
      </c>
      <c r="T66" s="327">
        <v>0</v>
      </c>
      <c r="U66" s="327">
        <v>0</v>
      </c>
      <c r="V66" s="327">
        <v>0</v>
      </c>
      <c r="W66" s="327">
        <v>0</v>
      </c>
    </row>
    <row r="67" spans="1:23" s="182" customFormat="1" ht="25.5">
      <c r="A67" s="328" t="s">
        <v>130</v>
      </c>
      <c r="B67" s="329" t="s">
        <v>584</v>
      </c>
      <c r="C67" s="328">
        <v>0</v>
      </c>
      <c r="D67" s="330">
        <v>0</v>
      </c>
      <c r="E67" s="331">
        <v>0</v>
      </c>
      <c r="F67" s="332">
        <f>F68+F78</f>
        <v>1088631.969</v>
      </c>
      <c r="G67" s="332">
        <f aca="true" t="shared" si="10" ref="G67:W67">G68+G78</f>
        <v>0</v>
      </c>
      <c r="H67" s="332">
        <f t="shared" si="10"/>
        <v>678450.731</v>
      </c>
      <c r="I67" s="332">
        <f t="shared" si="10"/>
        <v>410181.23799999995</v>
      </c>
      <c r="J67" s="332">
        <f t="shared" si="10"/>
        <v>0</v>
      </c>
      <c r="K67" s="332">
        <f t="shared" si="10"/>
        <v>625512.502</v>
      </c>
      <c r="L67" s="332">
        <f t="shared" si="10"/>
        <v>0</v>
      </c>
      <c r="M67" s="332">
        <f t="shared" si="10"/>
        <v>318399</v>
      </c>
      <c r="N67" s="332">
        <f t="shared" si="10"/>
        <v>307113.502</v>
      </c>
      <c r="O67" s="332">
        <f t="shared" si="10"/>
        <v>0</v>
      </c>
      <c r="P67" s="332">
        <f t="shared" si="10"/>
        <v>618687.9010000001</v>
      </c>
      <c r="Q67" s="332">
        <f t="shared" si="10"/>
        <v>0</v>
      </c>
      <c r="R67" s="332">
        <f t="shared" si="10"/>
        <v>319899</v>
      </c>
      <c r="S67" s="332">
        <f t="shared" si="10"/>
        <v>298788.90099999995</v>
      </c>
      <c r="T67" s="332">
        <f t="shared" si="10"/>
        <v>50026.84600000002</v>
      </c>
      <c r="U67" s="332">
        <f t="shared" si="10"/>
        <v>0</v>
      </c>
      <c r="V67" s="332">
        <f t="shared" si="10"/>
        <v>0</v>
      </c>
      <c r="W67" s="332">
        <f t="shared" si="10"/>
        <v>50026.84600000002</v>
      </c>
    </row>
    <row r="68" spans="1:23" s="214" customFormat="1" ht="38.25">
      <c r="A68" s="309" t="s">
        <v>492</v>
      </c>
      <c r="B68" s="313" t="s">
        <v>561</v>
      </c>
      <c r="C68" s="314">
        <v>0</v>
      </c>
      <c r="D68" s="315">
        <v>0</v>
      </c>
      <c r="E68" s="316">
        <v>0</v>
      </c>
      <c r="F68" s="311">
        <f>SUM(F70:F77)</f>
        <v>1088631.969</v>
      </c>
      <c r="G68" s="311">
        <f aca="true" t="shared" si="11" ref="G68:W68">SUM(G70:G77)</f>
        <v>0</v>
      </c>
      <c r="H68" s="311">
        <f t="shared" si="11"/>
        <v>678450.731</v>
      </c>
      <c r="I68" s="311">
        <f t="shared" si="11"/>
        <v>410181.23799999995</v>
      </c>
      <c r="J68" s="311">
        <f t="shared" si="11"/>
        <v>0</v>
      </c>
      <c r="K68" s="311">
        <f t="shared" si="11"/>
        <v>625512.502</v>
      </c>
      <c r="L68" s="311">
        <f t="shared" si="11"/>
        <v>0</v>
      </c>
      <c r="M68" s="311">
        <f t="shared" si="11"/>
        <v>318399</v>
      </c>
      <c r="N68" s="311">
        <f t="shared" si="11"/>
        <v>307113.502</v>
      </c>
      <c r="O68" s="311">
        <f t="shared" si="11"/>
        <v>0</v>
      </c>
      <c r="P68" s="311">
        <f t="shared" si="11"/>
        <v>618687.9010000001</v>
      </c>
      <c r="Q68" s="311">
        <f t="shared" si="11"/>
        <v>0</v>
      </c>
      <c r="R68" s="311">
        <f t="shared" si="11"/>
        <v>319899</v>
      </c>
      <c r="S68" s="311">
        <f t="shared" si="11"/>
        <v>298788.90099999995</v>
      </c>
      <c r="T68" s="311">
        <f t="shared" si="11"/>
        <v>50026.84600000002</v>
      </c>
      <c r="U68" s="311">
        <f t="shared" si="11"/>
        <v>0</v>
      </c>
      <c r="V68" s="311">
        <f t="shared" si="11"/>
        <v>0</v>
      </c>
      <c r="W68" s="311">
        <f t="shared" si="11"/>
        <v>50026.84600000002</v>
      </c>
    </row>
    <row r="69" spans="1:26" s="215" customFormat="1" ht="25.5">
      <c r="A69" s="322">
        <v>1</v>
      </c>
      <c r="B69" s="323" t="s">
        <v>567</v>
      </c>
      <c r="C69" s="324">
        <v>0</v>
      </c>
      <c r="D69" s="325">
        <v>0</v>
      </c>
      <c r="E69" s="326">
        <v>0</v>
      </c>
      <c r="F69" s="327">
        <v>0</v>
      </c>
      <c r="G69" s="327">
        <v>0</v>
      </c>
      <c r="H69" s="327">
        <v>0</v>
      </c>
      <c r="I69" s="327">
        <v>0</v>
      </c>
      <c r="J69" s="327">
        <v>0</v>
      </c>
      <c r="K69" s="327">
        <v>0</v>
      </c>
      <c r="L69" s="327"/>
      <c r="M69" s="327"/>
      <c r="N69" s="327"/>
      <c r="O69" s="327"/>
      <c r="P69" s="327">
        <v>0</v>
      </c>
      <c r="Q69" s="327">
        <v>0</v>
      </c>
      <c r="R69" s="327">
        <v>0</v>
      </c>
      <c r="S69" s="327">
        <v>0</v>
      </c>
      <c r="T69" s="327">
        <v>0</v>
      </c>
      <c r="U69" s="327">
        <v>0</v>
      </c>
      <c r="V69" s="327">
        <v>0</v>
      </c>
      <c r="W69" s="327">
        <v>0</v>
      </c>
      <c r="Y69" s="213"/>
      <c r="Z69" s="213"/>
    </row>
    <row r="70" spans="1:23" s="216" customFormat="1" ht="127.5">
      <c r="A70" s="322"/>
      <c r="B70" s="323" t="s">
        <v>352</v>
      </c>
      <c r="C70" s="324" t="s">
        <v>351</v>
      </c>
      <c r="D70" s="325" t="s">
        <v>353</v>
      </c>
      <c r="E70" s="326" t="s">
        <v>585</v>
      </c>
      <c r="F70" s="327">
        <v>205987.308</v>
      </c>
      <c r="G70" s="327">
        <v>0</v>
      </c>
      <c r="H70" s="327">
        <v>131582</v>
      </c>
      <c r="I70" s="327">
        <v>74405.30799999999</v>
      </c>
      <c r="J70" s="327">
        <v>0</v>
      </c>
      <c r="K70" s="327">
        <v>147335.701</v>
      </c>
      <c r="L70" s="327"/>
      <c r="M70" s="327">
        <v>118424</v>
      </c>
      <c r="N70" s="327">
        <v>28911.701</v>
      </c>
      <c r="O70" s="327"/>
      <c r="P70" s="327">
        <v>144849.932</v>
      </c>
      <c r="Q70" s="327">
        <v>0</v>
      </c>
      <c r="R70" s="327">
        <v>118424</v>
      </c>
      <c r="S70" s="327">
        <v>26425.932</v>
      </c>
      <c r="T70" s="327">
        <v>2485.769</v>
      </c>
      <c r="U70" s="327">
        <v>0</v>
      </c>
      <c r="V70" s="327">
        <v>0</v>
      </c>
      <c r="W70" s="327">
        <v>2485.769</v>
      </c>
    </row>
    <row r="71" spans="1:23" s="214" customFormat="1" ht="102">
      <c r="A71" s="322"/>
      <c r="B71" s="323" t="s">
        <v>354</v>
      </c>
      <c r="C71" s="324" t="s">
        <v>331</v>
      </c>
      <c r="D71" s="325" t="s">
        <v>353</v>
      </c>
      <c r="E71" s="326" t="s">
        <v>586</v>
      </c>
      <c r="F71" s="327">
        <v>190406.775</v>
      </c>
      <c r="G71" s="327">
        <v>0</v>
      </c>
      <c r="H71" s="327">
        <v>156772.731</v>
      </c>
      <c r="I71" s="327">
        <v>33634.043999999994</v>
      </c>
      <c r="J71" s="327">
        <v>0</v>
      </c>
      <c r="K71" s="327">
        <v>171465.64</v>
      </c>
      <c r="L71" s="327"/>
      <c r="M71" s="327">
        <v>141095</v>
      </c>
      <c r="N71" s="327">
        <v>30370.64</v>
      </c>
      <c r="O71" s="327"/>
      <c r="P71" s="327">
        <v>170340.983</v>
      </c>
      <c r="Q71" s="327">
        <v>0</v>
      </c>
      <c r="R71" s="327">
        <v>141095</v>
      </c>
      <c r="S71" s="327">
        <v>29245.983</v>
      </c>
      <c r="T71" s="327">
        <v>1124.657</v>
      </c>
      <c r="U71" s="327">
        <v>0</v>
      </c>
      <c r="V71" s="327">
        <v>0</v>
      </c>
      <c r="W71" s="327">
        <v>1124.657</v>
      </c>
    </row>
    <row r="72" spans="1:23" s="182" customFormat="1" ht="38.25">
      <c r="A72" s="322"/>
      <c r="B72" s="323" t="s">
        <v>355</v>
      </c>
      <c r="C72" s="324" t="s">
        <v>338</v>
      </c>
      <c r="D72" s="325" t="s">
        <v>356</v>
      </c>
      <c r="E72" s="326" t="s">
        <v>357</v>
      </c>
      <c r="F72" s="327">
        <v>29979.34</v>
      </c>
      <c r="G72" s="327">
        <v>0</v>
      </c>
      <c r="H72" s="327">
        <v>2880</v>
      </c>
      <c r="I72" s="327">
        <v>27099.34</v>
      </c>
      <c r="J72" s="327">
        <v>0</v>
      </c>
      <c r="K72" s="327">
        <v>27269.406</v>
      </c>
      <c r="L72" s="327"/>
      <c r="M72" s="327">
        <v>2880</v>
      </c>
      <c r="N72" s="327">
        <v>24389.406</v>
      </c>
      <c r="O72" s="327"/>
      <c r="P72" s="327">
        <v>25019.406</v>
      </c>
      <c r="Q72" s="327">
        <v>0</v>
      </c>
      <c r="R72" s="327">
        <v>2880</v>
      </c>
      <c r="S72" s="327">
        <v>22139.406</v>
      </c>
      <c r="T72" s="327">
        <v>2250</v>
      </c>
      <c r="U72" s="327">
        <v>0</v>
      </c>
      <c r="V72" s="327">
        <v>0</v>
      </c>
      <c r="W72" s="327">
        <v>2250</v>
      </c>
    </row>
    <row r="73" spans="1:23" s="214" customFormat="1" ht="38.25">
      <c r="A73" s="322"/>
      <c r="B73" s="323" t="s">
        <v>365</v>
      </c>
      <c r="C73" s="324" t="s">
        <v>366</v>
      </c>
      <c r="D73" s="325" t="s">
        <v>339</v>
      </c>
      <c r="E73" s="326" t="s">
        <v>367</v>
      </c>
      <c r="F73" s="327">
        <v>70000</v>
      </c>
      <c r="G73" s="327">
        <v>0</v>
      </c>
      <c r="H73" s="327">
        <v>50000</v>
      </c>
      <c r="I73" s="327">
        <v>20000</v>
      </c>
      <c r="J73" s="327">
        <v>0</v>
      </c>
      <c r="K73" s="327">
        <v>70000</v>
      </c>
      <c r="L73" s="327"/>
      <c r="M73" s="327">
        <v>50000</v>
      </c>
      <c r="N73" s="327">
        <v>20000</v>
      </c>
      <c r="O73" s="327"/>
      <c r="P73" s="327">
        <v>68100</v>
      </c>
      <c r="Q73" s="327">
        <v>0</v>
      </c>
      <c r="R73" s="327">
        <v>50000</v>
      </c>
      <c r="S73" s="327">
        <v>18100</v>
      </c>
      <c r="T73" s="327">
        <v>1900</v>
      </c>
      <c r="U73" s="327">
        <v>0</v>
      </c>
      <c r="V73" s="327">
        <v>0</v>
      </c>
      <c r="W73" s="327">
        <v>1900</v>
      </c>
    </row>
    <row r="74" spans="1:23" s="182" customFormat="1" ht="51">
      <c r="A74" s="322"/>
      <c r="B74" s="323" t="s">
        <v>358</v>
      </c>
      <c r="C74" s="324" t="s">
        <v>359</v>
      </c>
      <c r="D74" s="325" t="s">
        <v>587</v>
      </c>
      <c r="E74" s="326" t="s">
        <v>360</v>
      </c>
      <c r="F74" s="327">
        <v>220000</v>
      </c>
      <c r="G74" s="327">
        <v>0</v>
      </c>
      <c r="H74" s="327">
        <v>0</v>
      </c>
      <c r="I74" s="327">
        <v>220000</v>
      </c>
      <c r="J74" s="327">
        <v>0</v>
      </c>
      <c r="K74" s="327">
        <v>195000</v>
      </c>
      <c r="L74" s="327"/>
      <c r="M74" s="327"/>
      <c r="N74" s="327">
        <v>195000</v>
      </c>
      <c r="O74" s="327"/>
      <c r="P74" s="327">
        <v>194435.82499999998</v>
      </c>
      <c r="Q74" s="327">
        <v>0</v>
      </c>
      <c r="R74" s="327">
        <v>0</v>
      </c>
      <c r="S74" s="327">
        <v>194435.82499999998</v>
      </c>
      <c r="T74" s="327">
        <v>23564.175000000017</v>
      </c>
      <c r="U74" s="327">
        <v>0</v>
      </c>
      <c r="V74" s="327">
        <v>0</v>
      </c>
      <c r="W74" s="327">
        <v>23564.175000000017</v>
      </c>
    </row>
    <row r="75" spans="1:23" s="182" customFormat="1" ht="38.25">
      <c r="A75" s="322"/>
      <c r="B75" s="323" t="s">
        <v>588</v>
      </c>
      <c r="C75" s="324" t="s">
        <v>314</v>
      </c>
      <c r="D75" s="325" t="s">
        <v>3</v>
      </c>
      <c r="E75" s="326" t="s">
        <v>589</v>
      </c>
      <c r="F75" s="327">
        <v>29398.546</v>
      </c>
      <c r="G75" s="327">
        <v>0</v>
      </c>
      <c r="H75" s="327">
        <v>15000</v>
      </c>
      <c r="I75" s="327">
        <v>14398.545999999998</v>
      </c>
      <c r="J75" s="327">
        <v>0</v>
      </c>
      <c r="K75" s="327">
        <v>6000</v>
      </c>
      <c r="L75" s="327"/>
      <c r="M75" s="327">
        <v>6000</v>
      </c>
      <c r="N75" s="327"/>
      <c r="O75" s="327"/>
      <c r="P75" s="327">
        <v>7500</v>
      </c>
      <c r="Q75" s="327">
        <v>0</v>
      </c>
      <c r="R75" s="327">
        <v>7500</v>
      </c>
      <c r="S75" s="327">
        <v>0</v>
      </c>
      <c r="T75" s="327">
        <v>6500</v>
      </c>
      <c r="U75" s="327">
        <v>0</v>
      </c>
      <c r="V75" s="327">
        <v>0</v>
      </c>
      <c r="W75" s="327">
        <v>6500</v>
      </c>
    </row>
    <row r="76" spans="1:23" s="214" customFormat="1" ht="25.5">
      <c r="A76" s="322"/>
      <c r="B76" s="323" t="s">
        <v>361</v>
      </c>
      <c r="C76" s="324" t="s">
        <v>314</v>
      </c>
      <c r="D76" s="325" t="s">
        <v>362</v>
      </c>
      <c r="E76" s="326" t="s">
        <v>590</v>
      </c>
      <c r="F76" s="327">
        <v>176460</v>
      </c>
      <c r="G76" s="327">
        <v>0</v>
      </c>
      <c r="H76" s="327">
        <v>162216</v>
      </c>
      <c r="I76" s="327">
        <v>14244</v>
      </c>
      <c r="J76" s="327">
        <v>0</v>
      </c>
      <c r="K76" s="327">
        <v>7327.0960000000005</v>
      </c>
      <c r="L76" s="327"/>
      <c r="M76" s="327"/>
      <c r="N76" s="327">
        <v>7327.0960000000005</v>
      </c>
      <c r="O76" s="327"/>
      <c r="P76" s="327">
        <v>7327.0960000000005</v>
      </c>
      <c r="Q76" s="327">
        <v>0</v>
      </c>
      <c r="R76" s="327">
        <v>0</v>
      </c>
      <c r="S76" s="327">
        <v>7327.0960000000005</v>
      </c>
      <c r="T76" s="327">
        <v>6916.9039999999995</v>
      </c>
      <c r="U76" s="327">
        <v>0</v>
      </c>
      <c r="V76" s="327">
        <v>0</v>
      </c>
      <c r="W76" s="327">
        <v>6916.9039999999995</v>
      </c>
    </row>
    <row r="77" spans="1:23" s="182" customFormat="1" ht="38.25">
      <c r="A77" s="322"/>
      <c r="B77" s="323" t="s">
        <v>363</v>
      </c>
      <c r="C77" s="324" t="s">
        <v>314</v>
      </c>
      <c r="D77" s="325" t="s">
        <v>362</v>
      </c>
      <c r="E77" s="326" t="s">
        <v>364</v>
      </c>
      <c r="F77" s="327">
        <v>166400</v>
      </c>
      <c r="G77" s="327">
        <v>0</v>
      </c>
      <c r="H77" s="327">
        <v>160000</v>
      </c>
      <c r="I77" s="327">
        <v>6400</v>
      </c>
      <c r="J77" s="327">
        <v>0</v>
      </c>
      <c r="K77" s="327">
        <v>1114.659</v>
      </c>
      <c r="L77" s="327"/>
      <c r="M77" s="327"/>
      <c r="N77" s="327">
        <v>1114.659</v>
      </c>
      <c r="O77" s="327"/>
      <c r="P77" s="327">
        <v>1114.659</v>
      </c>
      <c r="Q77" s="327">
        <v>0</v>
      </c>
      <c r="R77" s="327">
        <v>0</v>
      </c>
      <c r="S77" s="327">
        <v>1114.659</v>
      </c>
      <c r="T77" s="327">
        <v>5285.341</v>
      </c>
      <c r="U77" s="327">
        <v>0</v>
      </c>
      <c r="V77" s="327">
        <v>0</v>
      </c>
      <c r="W77" s="327">
        <v>5285.341</v>
      </c>
    </row>
    <row r="78" spans="1:23" s="214" customFormat="1" ht="25.5">
      <c r="A78" s="309" t="s">
        <v>493</v>
      </c>
      <c r="B78" s="313" t="s">
        <v>562</v>
      </c>
      <c r="C78" s="324">
        <v>0</v>
      </c>
      <c r="D78" s="325">
        <v>0</v>
      </c>
      <c r="E78" s="326">
        <v>0</v>
      </c>
      <c r="F78" s="327">
        <v>0</v>
      </c>
      <c r="G78" s="327">
        <v>0</v>
      </c>
      <c r="H78" s="327">
        <v>0</v>
      </c>
      <c r="I78" s="327">
        <v>0</v>
      </c>
      <c r="J78" s="327">
        <v>0</v>
      </c>
      <c r="K78" s="327">
        <v>0</v>
      </c>
      <c r="L78" s="327"/>
      <c r="M78" s="327"/>
      <c r="N78" s="327"/>
      <c r="O78" s="327"/>
      <c r="P78" s="327">
        <v>0</v>
      </c>
      <c r="Q78" s="327">
        <v>0</v>
      </c>
      <c r="R78" s="327">
        <v>0</v>
      </c>
      <c r="S78" s="327">
        <v>0</v>
      </c>
      <c r="T78" s="327">
        <v>0</v>
      </c>
      <c r="U78" s="327">
        <v>0</v>
      </c>
      <c r="V78" s="327">
        <v>0</v>
      </c>
      <c r="W78" s="327">
        <v>0</v>
      </c>
    </row>
    <row r="79" spans="1:23" s="182" customFormat="1" ht="12.75">
      <c r="A79" s="317" t="s">
        <v>131</v>
      </c>
      <c r="B79" s="318" t="s">
        <v>591</v>
      </c>
      <c r="C79" s="317">
        <v>0</v>
      </c>
      <c r="D79" s="319">
        <v>0</v>
      </c>
      <c r="E79" s="320">
        <v>0</v>
      </c>
      <c r="F79" s="321">
        <f>F80+F102</f>
        <v>3017281.811</v>
      </c>
      <c r="G79" s="321">
        <f aca="true" t="shared" si="12" ref="G79:W79">G80+G102</f>
        <v>0</v>
      </c>
      <c r="H79" s="321">
        <f t="shared" si="12"/>
        <v>430000</v>
      </c>
      <c r="I79" s="321">
        <f t="shared" si="12"/>
        <v>2513376.4585000006</v>
      </c>
      <c r="J79" s="321">
        <f t="shared" si="12"/>
        <v>73905.35250000001</v>
      </c>
      <c r="K79" s="321">
        <f t="shared" si="12"/>
        <v>2295404.4715</v>
      </c>
      <c r="L79" s="321">
        <f t="shared" si="12"/>
        <v>0</v>
      </c>
      <c r="M79" s="321">
        <f t="shared" si="12"/>
        <v>430000</v>
      </c>
      <c r="N79" s="321">
        <f t="shared" si="12"/>
        <v>1813564.4715000002</v>
      </c>
      <c r="O79" s="321">
        <f t="shared" si="12"/>
        <v>51840</v>
      </c>
      <c r="P79" s="321">
        <f t="shared" si="12"/>
        <v>2185170.2846810003</v>
      </c>
      <c r="Q79" s="321">
        <f t="shared" si="12"/>
        <v>0</v>
      </c>
      <c r="R79" s="321">
        <f t="shared" si="12"/>
        <v>430000</v>
      </c>
      <c r="S79" s="321">
        <f t="shared" si="12"/>
        <v>1703330.2846810003</v>
      </c>
      <c r="T79" s="321">
        <f t="shared" si="12"/>
        <v>250624.5993</v>
      </c>
      <c r="U79" s="321">
        <f t="shared" si="12"/>
        <v>0</v>
      </c>
      <c r="V79" s="321">
        <f t="shared" si="12"/>
        <v>0</v>
      </c>
      <c r="W79" s="321">
        <f t="shared" si="12"/>
        <v>250624.5993</v>
      </c>
    </row>
    <row r="80" spans="1:23" s="182" customFormat="1" ht="38.25">
      <c r="A80" s="309" t="s">
        <v>492</v>
      </c>
      <c r="B80" s="313" t="s">
        <v>561</v>
      </c>
      <c r="C80" s="314">
        <v>0</v>
      </c>
      <c r="D80" s="315">
        <v>0</v>
      </c>
      <c r="E80" s="316">
        <v>0</v>
      </c>
      <c r="F80" s="311">
        <f>SUM(F81:F101)</f>
        <v>3017281.811</v>
      </c>
      <c r="G80" s="311">
        <f aca="true" t="shared" si="13" ref="G80:W80">SUM(G81:G101)</f>
        <v>0</v>
      </c>
      <c r="H80" s="311">
        <f t="shared" si="13"/>
        <v>430000</v>
      </c>
      <c r="I80" s="311">
        <f t="shared" si="13"/>
        <v>2513376.4585000006</v>
      </c>
      <c r="J80" s="311">
        <f t="shared" si="13"/>
        <v>73905.35250000001</v>
      </c>
      <c r="K80" s="311">
        <f t="shared" si="13"/>
        <v>2295404.4715</v>
      </c>
      <c r="L80" s="311">
        <f t="shared" si="13"/>
        <v>0</v>
      </c>
      <c r="M80" s="311">
        <f t="shared" si="13"/>
        <v>430000</v>
      </c>
      <c r="N80" s="311">
        <f t="shared" si="13"/>
        <v>1813564.4715000002</v>
      </c>
      <c r="O80" s="311">
        <f t="shared" si="13"/>
        <v>51840</v>
      </c>
      <c r="P80" s="311">
        <f t="shared" si="13"/>
        <v>2185170.2846810003</v>
      </c>
      <c r="Q80" s="311">
        <f t="shared" si="13"/>
        <v>0</v>
      </c>
      <c r="R80" s="311">
        <f t="shared" si="13"/>
        <v>430000</v>
      </c>
      <c r="S80" s="311">
        <f t="shared" si="13"/>
        <v>1703330.2846810003</v>
      </c>
      <c r="T80" s="311">
        <f t="shared" si="13"/>
        <v>250624.5993</v>
      </c>
      <c r="U80" s="311">
        <f t="shared" si="13"/>
        <v>0</v>
      </c>
      <c r="V80" s="311">
        <f t="shared" si="13"/>
        <v>0</v>
      </c>
      <c r="W80" s="311">
        <f t="shared" si="13"/>
        <v>250624.5993</v>
      </c>
    </row>
    <row r="81" spans="1:23" s="182" customFormat="1" ht="25.5">
      <c r="A81" s="322">
        <v>1</v>
      </c>
      <c r="B81" s="323" t="s">
        <v>567</v>
      </c>
      <c r="C81" s="324"/>
      <c r="D81" s="325"/>
      <c r="E81" s="326"/>
      <c r="F81" s="327"/>
      <c r="G81" s="327"/>
      <c r="H81" s="327"/>
      <c r="I81" s="327"/>
      <c r="J81" s="327"/>
      <c r="K81" s="327"/>
      <c r="L81" s="327"/>
      <c r="M81" s="327"/>
      <c r="N81" s="327"/>
      <c r="O81" s="327"/>
      <c r="P81" s="327"/>
      <c r="Q81" s="327"/>
      <c r="R81" s="327"/>
      <c r="S81" s="327"/>
      <c r="T81" s="327"/>
      <c r="U81" s="327"/>
      <c r="V81" s="327"/>
      <c r="W81" s="327"/>
    </row>
    <row r="82" spans="1:23" s="182" customFormat="1" ht="51">
      <c r="A82" s="322"/>
      <c r="B82" s="323" t="s">
        <v>332</v>
      </c>
      <c r="C82" s="324" t="s">
        <v>333</v>
      </c>
      <c r="D82" s="325" t="s">
        <v>334</v>
      </c>
      <c r="E82" s="326" t="s">
        <v>335</v>
      </c>
      <c r="F82" s="327">
        <v>1407966.799</v>
      </c>
      <c r="G82" s="327">
        <v>0</v>
      </c>
      <c r="H82" s="327">
        <v>350000</v>
      </c>
      <c r="I82" s="327">
        <v>1057966.799</v>
      </c>
      <c r="J82" s="327">
        <v>0</v>
      </c>
      <c r="K82" s="327">
        <v>1090164.538</v>
      </c>
      <c r="L82" s="327"/>
      <c r="M82" s="327">
        <v>350000</v>
      </c>
      <c r="N82" s="327">
        <v>740164.538</v>
      </c>
      <c r="O82" s="327"/>
      <c r="P82" s="327">
        <v>1033164.538</v>
      </c>
      <c r="Q82" s="327">
        <v>0</v>
      </c>
      <c r="R82" s="327">
        <v>350000</v>
      </c>
      <c r="S82" s="327">
        <v>683164.538</v>
      </c>
      <c r="T82" s="327">
        <v>30000</v>
      </c>
      <c r="U82" s="327">
        <v>0</v>
      </c>
      <c r="V82" s="327">
        <v>0</v>
      </c>
      <c r="W82" s="327">
        <v>30000</v>
      </c>
    </row>
    <row r="83" spans="1:26" s="215" customFormat="1" ht="76.5">
      <c r="A83" s="322"/>
      <c r="B83" s="323" t="s">
        <v>592</v>
      </c>
      <c r="C83" s="324" t="s">
        <v>593</v>
      </c>
      <c r="D83" s="325" t="s">
        <v>594</v>
      </c>
      <c r="E83" s="326" t="s">
        <v>595</v>
      </c>
      <c r="F83" s="327">
        <v>357135.37600000005</v>
      </c>
      <c r="G83" s="327">
        <v>0</v>
      </c>
      <c r="H83" s="327">
        <v>0</v>
      </c>
      <c r="I83" s="327">
        <v>357135.37600000005</v>
      </c>
      <c r="J83" s="327">
        <v>0</v>
      </c>
      <c r="K83" s="327">
        <v>351283.897</v>
      </c>
      <c r="L83" s="327"/>
      <c r="M83" s="327"/>
      <c r="N83" s="327">
        <v>351283.897</v>
      </c>
      <c r="O83" s="327"/>
      <c r="P83" s="327">
        <v>346123.9817</v>
      </c>
      <c r="Q83" s="327">
        <v>0</v>
      </c>
      <c r="R83" s="327">
        <v>0</v>
      </c>
      <c r="S83" s="327">
        <v>346123.9817</v>
      </c>
      <c r="T83" s="327">
        <v>5159.915299999993</v>
      </c>
      <c r="U83" s="327">
        <v>0</v>
      </c>
      <c r="V83" s="327">
        <v>0</v>
      </c>
      <c r="W83" s="327">
        <v>5159.915299999993</v>
      </c>
      <c r="Y83" s="213"/>
      <c r="Z83" s="213"/>
    </row>
    <row r="84" spans="1:23" s="214" customFormat="1" ht="38.25">
      <c r="A84" s="322"/>
      <c r="B84" s="323" t="s">
        <v>341</v>
      </c>
      <c r="C84" s="324" t="s">
        <v>342</v>
      </c>
      <c r="D84" s="325" t="s">
        <v>349</v>
      </c>
      <c r="E84" s="326" t="s">
        <v>434</v>
      </c>
      <c r="F84" s="327">
        <v>347660</v>
      </c>
      <c r="G84" s="327">
        <v>0</v>
      </c>
      <c r="H84" s="327">
        <v>0</v>
      </c>
      <c r="I84" s="327">
        <v>332740</v>
      </c>
      <c r="J84" s="327">
        <v>14920</v>
      </c>
      <c r="K84" s="327">
        <v>337660</v>
      </c>
      <c r="L84" s="327"/>
      <c r="M84" s="327"/>
      <c r="N84" s="327">
        <v>322740</v>
      </c>
      <c r="O84" s="327">
        <v>14920</v>
      </c>
      <c r="P84" s="327">
        <v>299920</v>
      </c>
      <c r="Q84" s="327">
        <v>0</v>
      </c>
      <c r="R84" s="327">
        <v>0</v>
      </c>
      <c r="S84" s="327">
        <v>285000</v>
      </c>
      <c r="T84" s="327">
        <v>20000</v>
      </c>
      <c r="U84" s="327">
        <v>0</v>
      </c>
      <c r="V84" s="327">
        <v>0</v>
      </c>
      <c r="W84" s="327">
        <v>20000</v>
      </c>
    </row>
    <row r="85" spans="1:23" s="182" customFormat="1" ht="63.75">
      <c r="A85" s="322"/>
      <c r="B85" s="323" t="s">
        <v>596</v>
      </c>
      <c r="C85" s="324" t="s">
        <v>597</v>
      </c>
      <c r="D85" s="325" t="s">
        <v>343</v>
      </c>
      <c r="E85" s="326" t="s">
        <v>598</v>
      </c>
      <c r="F85" s="327">
        <v>28174.608</v>
      </c>
      <c r="G85" s="327">
        <v>0</v>
      </c>
      <c r="H85" s="327">
        <v>0</v>
      </c>
      <c r="I85" s="327">
        <v>28174.608</v>
      </c>
      <c r="J85" s="327">
        <v>0</v>
      </c>
      <c r="K85" s="327">
        <v>19865.542999999998</v>
      </c>
      <c r="L85" s="327"/>
      <c r="M85" s="327"/>
      <c r="N85" s="327">
        <v>19865.542999999998</v>
      </c>
      <c r="O85" s="327"/>
      <c r="P85" s="327">
        <v>19618.309999999998</v>
      </c>
      <c r="Q85" s="327">
        <v>0</v>
      </c>
      <c r="R85" s="327">
        <v>0</v>
      </c>
      <c r="S85" s="327">
        <v>19618.309999999998</v>
      </c>
      <c r="T85" s="327">
        <v>247.233</v>
      </c>
      <c r="U85" s="327">
        <v>0</v>
      </c>
      <c r="V85" s="327">
        <v>0</v>
      </c>
      <c r="W85" s="327">
        <v>247.233</v>
      </c>
    </row>
    <row r="86" spans="1:23" s="182" customFormat="1" ht="38.25">
      <c r="A86" s="322"/>
      <c r="B86" s="323" t="s">
        <v>337</v>
      </c>
      <c r="C86" s="324" t="s">
        <v>338</v>
      </c>
      <c r="D86" s="325" t="s">
        <v>339</v>
      </c>
      <c r="E86" s="326" t="s">
        <v>340</v>
      </c>
      <c r="F86" s="327">
        <v>100400</v>
      </c>
      <c r="G86" s="327">
        <v>0</v>
      </c>
      <c r="H86" s="327">
        <v>80000</v>
      </c>
      <c r="I86" s="327">
        <v>20400</v>
      </c>
      <c r="J86" s="327">
        <v>0</v>
      </c>
      <c r="K86" s="327">
        <v>95732.87</v>
      </c>
      <c r="L86" s="327"/>
      <c r="M86" s="327">
        <v>80000</v>
      </c>
      <c r="N86" s="327">
        <v>15732.869999999999</v>
      </c>
      <c r="O86" s="327"/>
      <c r="P86" s="327">
        <v>95732.87</v>
      </c>
      <c r="Q86" s="327">
        <v>0</v>
      </c>
      <c r="R86" s="327">
        <v>80000</v>
      </c>
      <c r="S86" s="327">
        <v>15732.869999999999</v>
      </c>
      <c r="T86" s="327">
        <v>4667.130000000001</v>
      </c>
      <c r="U86" s="327">
        <v>0</v>
      </c>
      <c r="V86" s="327">
        <v>0</v>
      </c>
      <c r="W86" s="327">
        <v>4667.130000000001</v>
      </c>
    </row>
    <row r="87" spans="1:23" s="214" customFormat="1" ht="25.5">
      <c r="A87" s="322"/>
      <c r="B87" s="323" t="s">
        <v>435</v>
      </c>
      <c r="C87" s="324" t="s">
        <v>338</v>
      </c>
      <c r="D87" s="325" t="s">
        <v>400</v>
      </c>
      <c r="E87" s="326" t="s">
        <v>436</v>
      </c>
      <c r="F87" s="327">
        <v>200553.502</v>
      </c>
      <c r="G87" s="327">
        <v>0</v>
      </c>
      <c r="H87" s="327">
        <v>0</v>
      </c>
      <c r="I87" s="327">
        <v>200553.502</v>
      </c>
      <c r="J87" s="327">
        <v>0</v>
      </c>
      <c r="K87" s="327">
        <v>115000</v>
      </c>
      <c r="L87" s="327"/>
      <c r="M87" s="327"/>
      <c r="N87" s="327">
        <v>115000</v>
      </c>
      <c r="O87" s="327"/>
      <c r="P87" s="327">
        <v>108463.282481</v>
      </c>
      <c r="Q87" s="327">
        <v>0</v>
      </c>
      <c r="R87" s="327">
        <v>0</v>
      </c>
      <c r="S87" s="327">
        <v>108463.282481</v>
      </c>
      <c r="T87" s="327">
        <v>57000</v>
      </c>
      <c r="U87" s="327">
        <v>0</v>
      </c>
      <c r="V87" s="327">
        <v>0</v>
      </c>
      <c r="W87" s="327">
        <v>57000</v>
      </c>
    </row>
    <row r="88" spans="1:23" s="182" customFormat="1" ht="25.5">
      <c r="A88" s="322"/>
      <c r="B88" s="323" t="s">
        <v>599</v>
      </c>
      <c r="C88" s="324" t="s">
        <v>351</v>
      </c>
      <c r="D88" s="325" t="s">
        <v>579</v>
      </c>
      <c r="E88" s="326" t="s">
        <v>600</v>
      </c>
      <c r="F88" s="327">
        <v>195654</v>
      </c>
      <c r="G88" s="327">
        <v>0</v>
      </c>
      <c r="H88" s="327">
        <v>0</v>
      </c>
      <c r="I88" s="327">
        <v>195654</v>
      </c>
      <c r="J88" s="327">
        <v>0</v>
      </c>
      <c r="K88" s="327">
        <v>110000</v>
      </c>
      <c r="L88" s="327"/>
      <c r="M88" s="327"/>
      <c r="N88" s="327">
        <v>110000</v>
      </c>
      <c r="O88" s="327"/>
      <c r="P88" s="327">
        <v>110000.00000000003</v>
      </c>
      <c r="Q88" s="327">
        <v>0</v>
      </c>
      <c r="R88" s="327">
        <v>0</v>
      </c>
      <c r="S88" s="327">
        <v>110000.00000000003</v>
      </c>
      <c r="T88" s="327">
        <v>50000</v>
      </c>
      <c r="U88" s="327">
        <v>0</v>
      </c>
      <c r="V88" s="327">
        <v>0</v>
      </c>
      <c r="W88" s="327">
        <v>50000</v>
      </c>
    </row>
    <row r="89" spans="1:23" s="214" customFormat="1" ht="51">
      <c r="A89" s="322"/>
      <c r="B89" s="323" t="s">
        <v>437</v>
      </c>
      <c r="C89" s="324" t="s">
        <v>336</v>
      </c>
      <c r="D89" s="325" t="s">
        <v>3</v>
      </c>
      <c r="E89" s="326" t="s">
        <v>438</v>
      </c>
      <c r="F89" s="327">
        <v>67112.969</v>
      </c>
      <c r="G89" s="327">
        <v>0</v>
      </c>
      <c r="H89" s="327">
        <v>0</v>
      </c>
      <c r="I89" s="327">
        <v>67112.969</v>
      </c>
      <c r="J89" s="327">
        <v>0</v>
      </c>
      <c r="K89" s="327">
        <v>30000</v>
      </c>
      <c r="L89" s="327"/>
      <c r="M89" s="327"/>
      <c r="N89" s="327">
        <v>30000</v>
      </c>
      <c r="O89" s="327"/>
      <c r="P89" s="327">
        <v>30000</v>
      </c>
      <c r="Q89" s="327">
        <v>0</v>
      </c>
      <c r="R89" s="327">
        <v>0</v>
      </c>
      <c r="S89" s="327">
        <v>30000</v>
      </c>
      <c r="T89" s="327">
        <v>20000</v>
      </c>
      <c r="U89" s="327">
        <v>0</v>
      </c>
      <c r="V89" s="327">
        <v>0</v>
      </c>
      <c r="W89" s="327">
        <v>20000</v>
      </c>
    </row>
    <row r="90" spans="1:23" s="214" customFormat="1" ht="63.75">
      <c r="A90" s="322"/>
      <c r="B90" s="323" t="s">
        <v>439</v>
      </c>
      <c r="C90" s="324" t="s">
        <v>314</v>
      </c>
      <c r="D90" s="325" t="s">
        <v>400</v>
      </c>
      <c r="E90" s="326" t="s">
        <v>440</v>
      </c>
      <c r="F90" s="327">
        <v>46452.688</v>
      </c>
      <c r="G90" s="327">
        <v>0</v>
      </c>
      <c r="H90" s="327">
        <v>0</v>
      </c>
      <c r="I90" s="327">
        <v>46452.688</v>
      </c>
      <c r="J90" s="327">
        <v>0</v>
      </c>
      <c r="K90" s="327">
        <v>15000</v>
      </c>
      <c r="L90" s="327"/>
      <c r="M90" s="327"/>
      <c r="N90" s="327">
        <v>15000</v>
      </c>
      <c r="O90" s="327"/>
      <c r="P90" s="327">
        <v>15000</v>
      </c>
      <c r="Q90" s="327">
        <v>0</v>
      </c>
      <c r="R90" s="327">
        <v>0</v>
      </c>
      <c r="S90" s="327">
        <v>15000</v>
      </c>
      <c r="T90" s="327">
        <v>20000</v>
      </c>
      <c r="U90" s="327">
        <v>0</v>
      </c>
      <c r="V90" s="327">
        <v>0</v>
      </c>
      <c r="W90" s="327">
        <v>20000</v>
      </c>
    </row>
    <row r="91" spans="1:26" s="215" customFormat="1" ht="51">
      <c r="A91" s="322"/>
      <c r="B91" s="323" t="s">
        <v>601</v>
      </c>
      <c r="C91" s="324" t="s">
        <v>602</v>
      </c>
      <c r="D91" s="325" t="s">
        <v>311</v>
      </c>
      <c r="E91" s="326" t="s">
        <v>603</v>
      </c>
      <c r="F91" s="327">
        <v>94380</v>
      </c>
      <c r="G91" s="327">
        <v>0</v>
      </c>
      <c r="H91" s="327">
        <v>0</v>
      </c>
      <c r="I91" s="327">
        <v>94380</v>
      </c>
      <c r="J91" s="327">
        <v>0</v>
      </c>
      <c r="K91" s="327">
        <v>3905.238</v>
      </c>
      <c r="L91" s="327"/>
      <c r="M91" s="327"/>
      <c r="N91" s="327">
        <v>3905.238</v>
      </c>
      <c r="O91" s="327"/>
      <c r="P91" s="327">
        <v>3905.238</v>
      </c>
      <c r="Q91" s="327">
        <v>0</v>
      </c>
      <c r="R91" s="327">
        <v>0</v>
      </c>
      <c r="S91" s="327">
        <v>3905.238</v>
      </c>
      <c r="T91" s="327">
        <v>25000</v>
      </c>
      <c r="U91" s="327">
        <v>0</v>
      </c>
      <c r="V91" s="327">
        <v>0</v>
      </c>
      <c r="W91" s="327">
        <v>25000</v>
      </c>
      <c r="Y91" s="213"/>
      <c r="Z91" s="213"/>
    </row>
    <row r="92" spans="1:23" s="214" customFormat="1" ht="12.75">
      <c r="A92" s="322">
        <v>2</v>
      </c>
      <c r="B92" s="323" t="s">
        <v>324</v>
      </c>
      <c r="C92" s="324"/>
      <c r="D92" s="325"/>
      <c r="E92" s="326"/>
      <c r="F92" s="327"/>
      <c r="G92" s="327"/>
      <c r="H92" s="327"/>
      <c r="I92" s="327"/>
      <c r="J92" s="327"/>
      <c r="K92" s="327"/>
      <c r="L92" s="327"/>
      <c r="M92" s="327"/>
      <c r="N92" s="327"/>
      <c r="O92" s="327"/>
      <c r="P92" s="327"/>
      <c r="Q92" s="327"/>
      <c r="R92" s="327"/>
      <c r="S92" s="327"/>
      <c r="T92" s="327"/>
      <c r="U92" s="327"/>
      <c r="V92" s="327"/>
      <c r="W92" s="327"/>
    </row>
    <row r="93" spans="1:23" s="214" customFormat="1" ht="51">
      <c r="A93" s="322"/>
      <c r="B93" s="323" t="s">
        <v>346</v>
      </c>
      <c r="C93" s="324" t="s">
        <v>330</v>
      </c>
      <c r="D93" s="325" t="s">
        <v>345</v>
      </c>
      <c r="E93" s="326" t="s">
        <v>347</v>
      </c>
      <c r="F93" s="327">
        <v>19354.643</v>
      </c>
      <c r="G93" s="327">
        <v>0</v>
      </c>
      <c r="H93" s="327">
        <v>0</v>
      </c>
      <c r="I93" s="327">
        <v>19354.643</v>
      </c>
      <c r="J93" s="327">
        <v>0</v>
      </c>
      <c r="K93" s="327">
        <v>17612.4417</v>
      </c>
      <c r="L93" s="327"/>
      <c r="M93" s="327"/>
      <c r="N93" s="327">
        <v>17612.4417</v>
      </c>
      <c r="O93" s="327"/>
      <c r="P93" s="327">
        <v>17392.4417</v>
      </c>
      <c r="Q93" s="327">
        <v>0</v>
      </c>
      <c r="R93" s="327">
        <v>0</v>
      </c>
      <c r="S93" s="327">
        <v>17392.4417</v>
      </c>
      <c r="T93" s="327">
        <v>220</v>
      </c>
      <c r="U93" s="327">
        <v>0</v>
      </c>
      <c r="V93" s="327">
        <v>0</v>
      </c>
      <c r="W93" s="327">
        <v>220</v>
      </c>
    </row>
    <row r="94" spans="1:23" s="182" customFormat="1" ht="12.75">
      <c r="A94" s="322">
        <v>3</v>
      </c>
      <c r="B94" s="323" t="s">
        <v>411</v>
      </c>
      <c r="C94" s="324"/>
      <c r="D94" s="325"/>
      <c r="E94" s="326"/>
      <c r="F94" s="327"/>
      <c r="G94" s="327"/>
      <c r="H94" s="327"/>
      <c r="I94" s="327"/>
      <c r="J94" s="327"/>
      <c r="K94" s="327"/>
      <c r="L94" s="327"/>
      <c r="M94" s="327"/>
      <c r="N94" s="327"/>
      <c r="O94" s="327"/>
      <c r="P94" s="327"/>
      <c r="Q94" s="327"/>
      <c r="R94" s="327"/>
      <c r="S94" s="327"/>
      <c r="T94" s="327"/>
      <c r="U94" s="327"/>
      <c r="V94" s="327"/>
      <c r="W94" s="327"/>
    </row>
    <row r="95" spans="1:26" s="214" customFormat="1" ht="51">
      <c r="A95" s="322"/>
      <c r="B95" s="323" t="s">
        <v>604</v>
      </c>
      <c r="C95" s="324" t="s">
        <v>314</v>
      </c>
      <c r="D95" s="325">
        <v>2020</v>
      </c>
      <c r="E95" s="326" t="s">
        <v>0</v>
      </c>
      <c r="F95" s="327">
        <v>12260.321</v>
      </c>
      <c r="G95" s="327">
        <v>0</v>
      </c>
      <c r="H95" s="327">
        <v>0</v>
      </c>
      <c r="I95" s="327">
        <v>12260.321</v>
      </c>
      <c r="J95" s="327">
        <v>0</v>
      </c>
      <c r="K95" s="327">
        <v>12260.321</v>
      </c>
      <c r="L95" s="327"/>
      <c r="M95" s="327"/>
      <c r="N95" s="327">
        <v>12260.321</v>
      </c>
      <c r="O95" s="327"/>
      <c r="P95" s="327">
        <v>11000</v>
      </c>
      <c r="Q95" s="327">
        <v>0</v>
      </c>
      <c r="R95" s="327">
        <v>0</v>
      </c>
      <c r="S95" s="327">
        <v>11000</v>
      </c>
      <c r="T95" s="327">
        <v>1260.321</v>
      </c>
      <c r="U95" s="327">
        <v>0</v>
      </c>
      <c r="V95" s="327">
        <v>0</v>
      </c>
      <c r="W95" s="327">
        <v>1260.321</v>
      </c>
      <c r="Y95" s="214">
        <v>26734.274</v>
      </c>
      <c r="Z95" s="214">
        <v>-100000</v>
      </c>
    </row>
    <row r="96" spans="1:23" s="182" customFormat="1" ht="12.75">
      <c r="A96" s="322">
        <v>4</v>
      </c>
      <c r="B96" s="323" t="s">
        <v>177</v>
      </c>
      <c r="C96" s="324"/>
      <c r="D96" s="325"/>
      <c r="E96" s="326"/>
      <c r="F96" s="327"/>
      <c r="G96" s="327"/>
      <c r="H96" s="327"/>
      <c r="I96" s="327"/>
      <c r="J96" s="327"/>
      <c r="K96" s="327"/>
      <c r="L96" s="327"/>
      <c r="M96" s="327"/>
      <c r="N96" s="327"/>
      <c r="O96" s="327"/>
      <c r="P96" s="327"/>
      <c r="Q96" s="327"/>
      <c r="R96" s="327"/>
      <c r="S96" s="327"/>
      <c r="T96" s="327"/>
      <c r="U96" s="327"/>
      <c r="V96" s="327"/>
      <c r="W96" s="327"/>
    </row>
    <row r="97" spans="1:23" s="182" customFormat="1" ht="38.25">
      <c r="A97" s="322"/>
      <c r="B97" s="323" t="s">
        <v>605</v>
      </c>
      <c r="C97" s="324" t="s">
        <v>336</v>
      </c>
      <c r="D97" s="325" t="s">
        <v>606</v>
      </c>
      <c r="E97" s="326" t="s">
        <v>607</v>
      </c>
      <c r="F97" s="327">
        <v>55727.3</v>
      </c>
      <c r="G97" s="327">
        <v>0</v>
      </c>
      <c r="H97" s="327">
        <v>0</v>
      </c>
      <c r="I97" s="327">
        <v>40000</v>
      </c>
      <c r="J97" s="327">
        <v>15727.300000000003</v>
      </c>
      <c r="K97" s="327">
        <v>53500</v>
      </c>
      <c r="L97" s="327"/>
      <c r="M97" s="327"/>
      <c r="N97" s="327">
        <v>40000</v>
      </c>
      <c r="O97" s="327">
        <v>13500</v>
      </c>
      <c r="P97" s="327">
        <v>49500</v>
      </c>
      <c r="Q97" s="327">
        <v>0</v>
      </c>
      <c r="R97" s="327">
        <v>0</v>
      </c>
      <c r="S97" s="327">
        <v>36000</v>
      </c>
      <c r="T97" s="327">
        <v>4000</v>
      </c>
      <c r="U97" s="327">
        <v>0</v>
      </c>
      <c r="V97" s="327">
        <v>0</v>
      </c>
      <c r="W97" s="327">
        <v>4000</v>
      </c>
    </row>
    <row r="98" spans="1:26" s="215" customFormat="1" ht="12.75">
      <c r="A98" s="324">
        <v>5</v>
      </c>
      <c r="B98" s="333" t="s">
        <v>179</v>
      </c>
      <c r="C98" s="324"/>
      <c r="D98" s="325"/>
      <c r="E98" s="324"/>
      <c r="F98" s="327"/>
      <c r="G98" s="327"/>
      <c r="H98" s="327"/>
      <c r="I98" s="327"/>
      <c r="J98" s="327"/>
      <c r="K98" s="327"/>
      <c r="L98" s="327"/>
      <c r="M98" s="327"/>
      <c r="N98" s="327"/>
      <c r="O98" s="327"/>
      <c r="P98" s="327"/>
      <c r="Q98" s="327"/>
      <c r="R98" s="327"/>
      <c r="S98" s="327"/>
      <c r="T98" s="327"/>
      <c r="U98" s="327"/>
      <c r="V98" s="327"/>
      <c r="W98" s="327"/>
      <c r="Y98" s="213"/>
      <c r="Z98" s="213"/>
    </row>
    <row r="99" spans="1:23" s="214" customFormat="1" ht="51">
      <c r="A99" s="322"/>
      <c r="B99" s="323" t="s">
        <v>348</v>
      </c>
      <c r="C99" s="324" t="s">
        <v>331</v>
      </c>
      <c r="D99" s="325" t="s">
        <v>349</v>
      </c>
      <c r="E99" s="326" t="s">
        <v>350</v>
      </c>
      <c r="F99" s="327">
        <v>22383.105</v>
      </c>
      <c r="G99" s="327">
        <v>0</v>
      </c>
      <c r="H99" s="327">
        <v>0</v>
      </c>
      <c r="I99" s="327">
        <v>11191.5525</v>
      </c>
      <c r="J99" s="327">
        <v>11191.5525</v>
      </c>
      <c r="K99" s="327">
        <v>19999.6228</v>
      </c>
      <c r="L99" s="327"/>
      <c r="M99" s="327"/>
      <c r="N99" s="327">
        <v>9999.622800000001</v>
      </c>
      <c r="O99" s="327">
        <v>10000</v>
      </c>
      <c r="P99" s="327">
        <v>16929.6228</v>
      </c>
      <c r="Q99" s="327">
        <v>0</v>
      </c>
      <c r="R99" s="327">
        <v>0</v>
      </c>
      <c r="S99" s="327">
        <v>6929.6228</v>
      </c>
      <c r="T99" s="327">
        <v>3070</v>
      </c>
      <c r="U99" s="327">
        <v>0</v>
      </c>
      <c r="V99" s="327">
        <v>0</v>
      </c>
      <c r="W99" s="327">
        <v>3070</v>
      </c>
    </row>
    <row r="100" spans="1:23" s="214" customFormat="1" ht="12.75">
      <c r="A100" s="322">
        <v>6</v>
      </c>
      <c r="B100" s="323" t="s">
        <v>176</v>
      </c>
      <c r="C100" s="324"/>
      <c r="D100" s="325"/>
      <c r="E100" s="326"/>
      <c r="F100" s="327"/>
      <c r="G100" s="327"/>
      <c r="H100" s="327"/>
      <c r="I100" s="327"/>
      <c r="J100" s="327"/>
      <c r="K100" s="327"/>
      <c r="L100" s="327"/>
      <c r="M100" s="327"/>
      <c r="N100" s="327"/>
      <c r="O100" s="327"/>
      <c r="P100" s="327"/>
      <c r="Q100" s="327"/>
      <c r="R100" s="327"/>
      <c r="S100" s="327"/>
      <c r="T100" s="327"/>
      <c r="U100" s="327"/>
      <c r="V100" s="327"/>
      <c r="W100" s="327"/>
    </row>
    <row r="101" spans="1:23" s="182" customFormat="1" ht="51">
      <c r="A101" s="322"/>
      <c r="B101" s="323" t="s">
        <v>608</v>
      </c>
      <c r="C101" s="324" t="s">
        <v>330</v>
      </c>
      <c r="D101" s="325" t="s">
        <v>397</v>
      </c>
      <c r="E101" s="326" t="s">
        <v>609</v>
      </c>
      <c r="F101" s="327">
        <v>62066.5</v>
      </c>
      <c r="G101" s="327">
        <v>0</v>
      </c>
      <c r="H101" s="327">
        <v>0</v>
      </c>
      <c r="I101" s="327">
        <v>30000</v>
      </c>
      <c r="J101" s="327">
        <v>32066.5</v>
      </c>
      <c r="K101" s="327">
        <v>23420</v>
      </c>
      <c r="L101" s="327"/>
      <c r="M101" s="327"/>
      <c r="N101" s="327">
        <v>10000</v>
      </c>
      <c r="O101" s="327">
        <v>13420</v>
      </c>
      <c r="P101" s="327">
        <v>28420</v>
      </c>
      <c r="Q101" s="327">
        <v>0</v>
      </c>
      <c r="R101" s="327">
        <v>0</v>
      </c>
      <c r="S101" s="327">
        <v>15000</v>
      </c>
      <c r="T101" s="327">
        <v>10000</v>
      </c>
      <c r="U101" s="327">
        <v>0</v>
      </c>
      <c r="V101" s="327">
        <v>0</v>
      </c>
      <c r="W101" s="327">
        <v>10000</v>
      </c>
    </row>
    <row r="102" spans="1:23" s="215" customFormat="1" ht="25.5">
      <c r="A102" s="309" t="s">
        <v>493</v>
      </c>
      <c r="B102" s="313" t="s">
        <v>562</v>
      </c>
      <c r="C102" s="324">
        <v>0</v>
      </c>
      <c r="D102" s="325">
        <v>0</v>
      </c>
      <c r="E102" s="326">
        <v>0</v>
      </c>
      <c r="F102" s="327">
        <v>0</v>
      </c>
      <c r="G102" s="327">
        <v>0</v>
      </c>
      <c r="H102" s="327">
        <v>0</v>
      </c>
      <c r="I102" s="327">
        <v>0</v>
      </c>
      <c r="J102" s="327">
        <v>0</v>
      </c>
      <c r="K102" s="327">
        <v>0</v>
      </c>
      <c r="L102" s="327"/>
      <c r="M102" s="327"/>
      <c r="N102" s="327"/>
      <c r="O102" s="327"/>
      <c r="P102" s="327">
        <v>0</v>
      </c>
      <c r="Q102" s="327">
        <v>0</v>
      </c>
      <c r="R102" s="327">
        <v>0</v>
      </c>
      <c r="S102" s="327">
        <v>0</v>
      </c>
      <c r="T102" s="327">
        <v>0</v>
      </c>
      <c r="U102" s="327">
        <v>0</v>
      </c>
      <c r="V102" s="327">
        <v>0</v>
      </c>
      <c r="W102" s="327">
        <v>0</v>
      </c>
    </row>
    <row r="103" spans="1:23" s="217" customFormat="1" ht="12.75">
      <c r="A103" s="317" t="s">
        <v>188</v>
      </c>
      <c r="B103" s="318" t="s">
        <v>610</v>
      </c>
      <c r="C103" s="317">
        <v>0</v>
      </c>
      <c r="D103" s="319">
        <v>0</v>
      </c>
      <c r="E103" s="320">
        <v>0</v>
      </c>
      <c r="F103" s="321">
        <f>F104+F111</f>
        <v>155412.82799999998</v>
      </c>
      <c r="G103" s="321">
        <f aca="true" t="shared" si="14" ref="G103:W103">G104+G111</f>
        <v>0</v>
      </c>
      <c r="H103" s="321">
        <f t="shared" si="14"/>
        <v>50000</v>
      </c>
      <c r="I103" s="321">
        <f t="shared" si="14"/>
        <v>105412.828</v>
      </c>
      <c r="J103" s="321">
        <f t="shared" si="14"/>
        <v>0</v>
      </c>
      <c r="K103" s="321">
        <f t="shared" si="14"/>
        <v>72848.28429</v>
      </c>
      <c r="L103" s="321">
        <f t="shared" si="14"/>
        <v>0</v>
      </c>
      <c r="M103" s="321">
        <f t="shared" si="14"/>
        <v>0</v>
      </c>
      <c r="N103" s="321">
        <f t="shared" si="14"/>
        <v>72848.28429</v>
      </c>
      <c r="O103" s="321">
        <f t="shared" si="14"/>
        <v>0</v>
      </c>
      <c r="P103" s="321">
        <f t="shared" si="14"/>
        <v>72848.28429</v>
      </c>
      <c r="Q103" s="321">
        <f t="shared" si="14"/>
        <v>0</v>
      </c>
      <c r="R103" s="321">
        <f t="shared" si="14"/>
        <v>0</v>
      </c>
      <c r="S103" s="321">
        <f t="shared" si="14"/>
        <v>72848.28429</v>
      </c>
      <c r="T103" s="321">
        <f t="shared" si="14"/>
        <v>32564.543710000005</v>
      </c>
      <c r="U103" s="321">
        <f t="shared" si="14"/>
        <v>0</v>
      </c>
      <c r="V103" s="321">
        <f t="shared" si="14"/>
        <v>0</v>
      </c>
      <c r="W103" s="321">
        <f t="shared" si="14"/>
        <v>32564.543710000005</v>
      </c>
    </row>
    <row r="104" spans="1:23" ht="38.25">
      <c r="A104" s="309" t="s">
        <v>492</v>
      </c>
      <c r="B104" s="313" t="s">
        <v>561</v>
      </c>
      <c r="C104" s="314">
        <v>0</v>
      </c>
      <c r="D104" s="315">
        <v>0</v>
      </c>
      <c r="E104" s="316">
        <v>0</v>
      </c>
      <c r="F104" s="311">
        <f>SUM(F105:F110)</f>
        <v>155412.82799999998</v>
      </c>
      <c r="G104" s="311">
        <f aca="true" t="shared" si="15" ref="G104:W104">SUM(G105:G110)</f>
        <v>0</v>
      </c>
      <c r="H104" s="311">
        <f t="shared" si="15"/>
        <v>50000</v>
      </c>
      <c r="I104" s="311">
        <f t="shared" si="15"/>
        <v>105412.828</v>
      </c>
      <c r="J104" s="311">
        <f t="shared" si="15"/>
        <v>0</v>
      </c>
      <c r="K104" s="311">
        <f t="shared" si="15"/>
        <v>72848.28429</v>
      </c>
      <c r="L104" s="311">
        <f t="shared" si="15"/>
        <v>0</v>
      </c>
      <c r="M104" s="311">
        <f t="shared" si="15"/>
        <v>0</v>
      </c>
      <c r="N104" s="311">
        <f t="shared" si="15"/>
        <v>72848.28429</v>
      </c>
      <c r="O104" s="311">
        <f t="shared" si="15"/>
        <v>0</v>
      </c>
      <c r="P104" s="311">
        <f t="shared" si="15"/>
        <v>72848.28429</v>
      </c>
      <c r="Q104" s="311">
        <f t="shared" si="15"/>
        <v>0</v>
      </c>
      <c r="R104" s="311">
        <f t="shared" si="15"/>
        <v>0</v>
      </c>
      <c r="S104" s="311">
        <f t="shared" si="15"/>
        <v>72848.28429</v>
      </c>
      <c r="T104" s="311">
        <f t="shared" si="15"/>
        <v>32564.543710000005</v>
      </c>
      <c r="U104" s="311">
        <f t="shared" si="15"/>
        <v>0</v>
      </c>
      <c r="V104" s="311">
        <f t="shared" si="15"/>
        <v>0</v>
      </c>
      <c r="W104" s="311">
        <f t="shared" si="15"/>
        <v>32564.543710000005</v>
      </c>
    </row>
    <row r="105" spans="1:23" ht="18.75">
      <c r="A105" s="322">
        <v>1</v>
      </c>
      <c r="B105" s="323" t="s">
        <v>186</v>
      </c>
      <c r="C105" s="324"/>
      <c r="D105" s="325"/>
      <c r="E105" s="326"/>
      <c r="F105" s="327"/>
      <c r="G105" s="327"/>
      <c r="H105" s="327"/>
      <c r="I105" s="327"/>
      <c r="J105" s="327"/>
      <c r="K105" s="327"/>
      <c r="L105" s="327"/>
      <c r="M105" s="327"/>
      <c r="N105" s="327"/>
      <c r="O105" s="327"/>
      <c r="P105" s="327"/>
      <c r="Q105" s="327"/>
      <c r="R105" s="327"/>
      <c r="S105" s="327"/>
      <c r="T105" s="327"/>
      <c r="U105" s="327"/>
      <c r="V105" s="327"/>
      <c r="W105" s="327"/>
    </row>
    <row r="106" spans="1:23" s="218" customFormat="1" ht="25.5">
      <c r="A106" s="322"/>
      <c r="B106" s="323" t="s">
        <v>394</v>
      </c>
      <c r="C106" s="324" t="s">
        <v>351</v>
      </c>
      <c r="D106" s="325" t="s">
        <v>339</v>
      </c>
      <c r="E106" s="326" t="s">
        <v>395</v>
      </c>
      <c r="F106" s="327">
        <v>59978.224</v>
      </c>
      <c r="G106" s="327">
        <v>0</v>
      </c>
      <c r="H106" s="327">
        <v>0</v>
      </c>
      <c r="I106" s="327">
        <v>59978.224</v>
      </c>
      <c r="J106" s="327">
        <v>0</v>
      </c>
      <c r="K106" s="327">
        <v>32848.284289999996</v>
      </c>
      <c r="L106" s="327"/>
      <c r="M106" s="327"/>
      <c r="N106" s="327">
        <v>32848.284289999996</v>
      </c>
      <c r="O106" s="327"/>
      <c r="P106" s="327">
        <v>32848.284289999996</v>
      </c>
      <c r="Q106" s="327">
        <v>0</v>
      </c>
      <c r="R106" s="327">
        <v>0</v>
      </c>
      <c r="S106" s="327">
        <v>32848.284289999996</v>
      </c>
      <c r="T106" s="327">
        <v>27129.939710000006</v>
      </c>
      <c r="U106" s="327">
        <v>0</v>
      </c>
      <c r="V106" s="327">
        <v>0</v>
      </c>
      <c r="W106" s="327">
        <v>27129.939710000006</v>
      </c>
    </row>
    <row r="107" spans="1:23" ht="18.75">
      <c r="A107" s="322">
        <v>2</v>
      </c>
      <c r="B107" s="323" t="s">
        <v>176</v>
      </c>
      <c r="C107" s="324">
        <v>0</v>
      </c>
      <c r="D107" s="325">
        <v>0</v>
      </c>
      <c r="E107" s="326">
        <v>0</v>
      </c>
      <c r="F107" s="327">
        <v>0</v>
      </c>
      <c r="G107" s="327">
        <v>0</v>
      </c>
      <c r="H107" s="327">
        <v>0</v>
      </c>
      <c r="I107" s="327">
        <v>0</v>
      </c>
      <c r="J107" s="327">
        <v>0</v>
      </c>
      <c r="K107" s="327">
        <v>0</v>
      </c>
      <c r="L107" s="327"/>
      <c r="M107" s="327"/>
      <c r="N107" s="327"/>
      <c r="O107" s="327"/>
      <c r="P107" s="327">
        <v>0</v>
      </c>
      <c r="Q107" s="327">
        <v>0</v>
      </c>
      <c r="R107" s="327">
        <v>0</v>
      </c>
      <c r="S107" s="327">
        <v>0</v>
      </c>
      <c r="T107" s="327">
        <v>0</v>
      </c>
      <c r="U107" s="327">
        <v>0</v>
      </c>
      <c r="V107" s="327">
        <v>0</v>
      </c>
      <c r="W107" s="327">
        <v>0</v>
      </c>
    </row>
    <row r="108" spans="1:23" s="218" customFormat="1" ht="38.25">
      <c r="A108" s="322"/>
      <c r="B108" s="323" t="s">
        <v>396</v>
      </c>
      <c r="C108" s="324" t="s">
        <v>330</v>
      </c>
      <c r="D108" s="325" t="s">
        <v>397</v>
      </c>
      <c r="E108" s="326" t="s">
        <v>398</v>
      </c>
      <c r="F108" s="327">
        <v>45459.252</v>
      </c>
      <c r="G108" s="327">
        <v>0</v>
      </c>
      <c r="H108" s="327">
        <v>23000</v>
      </c>
      <c r="I108" s="327">
        <v>22459.252</v>
      </c>
      <c r="J108" s="327">
        <v>0</v>
      </c>
      <c r="K108" s="327">
        <v>20000</v>
      </c>
      <c r="L108" s="327"/>
      <c r="M108" s="327"/>
      <c r="N108" s="327">
        <v>20000</v>
      </c>
      <c r="O108" s="327"/>
      <c r="P108" s="327">
        <v>20000</v>
      </c>
      <c r="Q108" s="327">
        <v>0</v>
      </c>
      <c r="R108" s="327">
        <v>0</v>
      </c>
      <c r="S108" s="327">
        <v>20000</v>
      </c>
      <c r="T108" s="327">
        <v>2459.2520000000004</v>
      </c>
      <c r="U108" s="327">
        <v>0</v>
      </c>
      <c r="V108" s="327">
        <v>0</v>
      </c>
      <c r="W108" s="327">
        <v>2459.2520000000004</v>
      </c>
    </row>
    <row r="109" spans="1:23" s="218" customFormat="1" ht="25.5">
      <c r="A109" s="322">
        <v>3</v>
      </c>
      <c r="B109" s="323" t="s">
        <v>567</v>
      </c>
      <c r="C109" s="324"/>
      <c r="D109" s="325"/>
      <c r="E109" s="326"/>
      <c r="F109" s="327"/>
      <c r="G109" s="327"/>
      <c r="H109" s="327"/>
      <c r="I109" s="327"/>
      <c r="J109" s="327"/>
      <c r="K109" s="327"/>
      <c r="L109" s="327"/>
      <c r="M109" s="327"/>
      <c r="N109" s="327"/>
      <c r="O109" s="327"/>
      <c r="P109" s="327"/>
      <c r="Q109" s="327"/>
      <c r="R109" s="327"/>
      <c r="S109" s="327"/>
      <c r="T109" s="327"/>
      <c r="U109" s="327"/>
      <c r="V109" s="327"/>
      <c r="W109" s="327"/>
    </row>
    <row r="110" spans="1:23" ht="25.5">
      <c r="A110" s="322"/>
      <c r="B110" s="323" t="s">
        <v>399</v>
      </c>
      <c r="C110" s="324" t="s">
        <v>314</v>
      </c>
      <c r="D110" s="325" t="s">
        <v>400</v>
      </c>
      <c r="E110" s="326" t="s">
        <v>401</v>
      </c>
      <c r="F110" s="327">
        <v>49975.352</v>
      </c>
      <c r="G110" s="327">
        <v>0</v>
      </c>
      <c r="H110" s="327">
        <v>27000</v>
      </c>
      <c r="I110" s="327">
        <v>22975.352</v>
      </c>
      <c r="J110" s="327">
        <v>0</v>
      </c>
      <c r="K110" s="327">
        <v>20000</v>
      </c>
      <c r="L110" s="327"/>
      <c r="M110" s="327"/>
      <c r="N110" s="327">
        <v>20000</v>
      </c>
      <c r="O110" s="327"/>
      <c r="P110" s="327">
        <v>20000</v>
      </c>
      <c r="Q110" s="327">
        <v>0</v>
      </c>
      <c r="R110" s="327">
        <v>0</v>
      </c>
      <c r="S110" s="327">
        <v>20000</v>
      </c>
      <c r="T110" s="327">
        <v>2975.351999999999</v>
      </c>
      <c r="U110" s="327">
        <v>0</v>
      </c>
      <c r="V110" s="327">
        <v>0</v>
      </c>
      <c r="W110" s="327">
        <v>2975.351999999999</v>
      </c>
    </row>
    <row r="111" spans="1:26" s="218" customFormat="1" ht="25.5">
      <c r="A111" s="309" t="s">
        <v>493</v>
      </c>
      <c r="B111" s="313" t="s">
        <v>562</v>
      </c>
      <c r="C111" s="324">
        <v>0</v>
      </c>
      <c r="D111" s="325">
        <v>0</v>
      </c>
      <c r="E111" s="326">
        <v>0</v>
      </c>
      <c r="F111" s="327">
        <v>0</v>
      </c>
      <c r="G111" s="327">
        <v>0</v>
      </c>
      <c r="H111" s="327">
        <v>0</v>
      </c>
      <c r="I111" s="327">
        <v>0</v>
      </c>
      <c r="J111" s="327">
        <v>0</v>
      </c>
      <c r="K111" s="327">
        <v>0</v>
      </c>
      <c r="L111" s="327"/>
      <c r="M111" s="327"/>
      <c r="N111" s="327"/>
      <c r="O111" s="327"/>
      <c r="P111" s="327">
        <v>0</v>
      </c>
      <c r="Q111" s="327">
        <v>0</v>
      </c>
      <c r="R111" s="327">
        <v>0</v>
      </c>
      <c r="S111" s="327">
        <v>0</v>
      </c>
      <c r="T111" s="327">
        <v>0</v>
      </c>
      <c r="U111" s="327">
        <v>0</v>
      </c>
      <c r="V111" s="327">
        <v>0</v>
      </c>
      <c r="W111" s="327">
        <v>0</v>
      </c>
      <c r="Y111" s="218">
        <v>89300.81839999999</v>
      </c>
      <c r="Z111" s="218">
        <v>0</v>
      </c>
    </row>
    <row r="112" spans="1:23" ht="18.75">
      <c r="A112" s="317" t="s">
        <v>316</v>
      </c>
      <c r="B112" s="318" t="s">
        <v>611</v>
      </c>
      <c r="C112" s="317">
        <v>0</v>
      </c>
      <c r="D112" s="319">
        <v>0</v>
      </c>
      <c r="E112" s="320">
        <v>0</v>
      </c>
      <c r="F112" s="321">
        <f>F113+F119</f>
        <v>3871725.953</v>
      </c>
      <c r="G112" s="321">
        <f aca="true" t="shared" si="16" ref="G112:W112">G113+G119</f>
        <v>0</v>
      </c>
      <c r="H112" s="321">
        <f t="shared" si="16"/>
        <v>31500</v>
      </c>
      <c r="I112" s="321">
        <f t="shared" si="16"/>
        <v>1290225.953</v>
      </c>
      <c r="J112" s="321">
        <f t="shared" si="16"/>
        <v>0</v>
      </c>
      <c r="K112" s="321">
        <f t="shared" si="16"/>
        <v>58704.274000000005</v>
      </c>
      <c r="L112" s="321">
        <f t="shared" si="16"/>
        <v>0</v>
      </c>
      <c r="M112" s="321">
        <f t="shared" si="16"/>
        <v>28350</v>
      </c>
      <c r="N112" s="321">
        <f t="shared" si="16"/>
        <v>30354.274</v>
      </c>
      <c r="O112" s="321">
        <f t="shared" si="16"/>
        <v>0</v>
      </c>
      <c r="P112" s="321">
        <f t="shared" si="16"/>
        <v>58704.274000000005</v>
      </c>
      <c r="Q112" s="321">
        <f t="shared" si="16"/>
        <v>0</v>
      </c>
      <c r="R112" s="321">
        <f t="shared" si="16"/>
        <v>28350</v>
      </c>
      <c r="S112" s="321">
        <f t="shared" si="16"/>
        <v>30354.274</v>
      </c>
      <c r="T112" s="321">
        <f t="shared" si="16"/>
        <v>58222.725999999995</v>
      </c>
      <c r="U112" s="321">
        <f t="shared" si="16"/>
        <v>0</v>
      </c>
      <c r="V112" s="321">
        <f t="shared" si="16"/>
        <v>0</v>
      </c>
      <c r="W112" s="321">
        <f t="shared" si="16"/>
        <v>58222.725999999995</v>
      </c>
    </row>
    <row r="113" spans="1:23" s="218" customFormat="1" ht="38.25">
      <c r="A113" s="309" t="s">
        <v>492</v>
      </c>
      <c r="B113" s="313" t="s">
        <v>561</v>
      </c>
      <c r="C113" s="314">
        <v>0</v>
      </c>
      <c r="D113" s="315">
        <v>0</v>
      </c>
      <c r="E113" s="316">
        <v>0</v>
      </c>
      <c r="F113" s="311">
        <f>SUM(F115:F118)</f>
        <v>3871725.953</v>
      </c>
      <c r="G113" s="311">
        <f aca="true" t="shared" si="17" ref="G113:W113">SUM(G115:G118)</f>
        <v>0</v>
      </c>
      <c r="H113" s="311">
        <f t="shared" si="17"/>
        <v>31500</v>
      </c>
      <c r="I113" s="311">
        <f t="shared" si="17"/>
        <v>1290225.953</v>
      </c>
      <c r="J113" s="311">
        <f t="shared" si="17"/>
        <v>0</v>
      </c>
      <c r="K113" s="311">
        <f t="shared" si="17"/>
        <v>58704.274000000005</v>
      </c>
      <c r="L113" s="311">
        <f t="shared" si="17"/>
        <v>0</v>
      </c>
      <c r="M113" s="311">
        <f t="shared" si="17"/>
        <v>28350</v>
      </c>
      <c r="N113" s="311">
        <f t="shared" si="17"/>
        <v>30354.274</v>
      </c>
      <c r="O113" s="311">
        <f t="shared" si="17"/>
        <v>0</v>
      </c>
      <c r="P113" s="311">
        <f t="shared" si="17"/>
        <v>58704.274000000005</v>
      </c>
      <c r="Q113" s="311">
        <f t="shared" si="17"/>
        <v>0</v>
      </c>
      <c r="R113" s="311">
        <f t="shared" si="17"/>
        <v>28350</v>
      </c>
      <c r="S113" s="311">
        <f t="shared" si="17"/>
        <v>30354.274</v>
      </c>
      <c r="T113" s="311">
        <f t="shared" si="17"/>
        <v>58222.725999999995</v>
      </c>
      <c r="U113" s="311">
        <f t="shared" si="17"/>
        <v>0</v>
      </c>
      <c r="V113" s="311">
        <f t="shared" si="17"/>
        <v>0</v>
      </c>
      <c r="W113" s="311">
        <f t="shared" si="17"/>
        <v>58222.725999999995</v>
      </c>
    </row>
    <row r="114" spans="1:23" ht="18.75">
      <c r="A114" s="322">
        <v>1</v>
      </c>
      <c r="B114" s="323" t="s">
        <v>326</v>
      </c>
      <c r="C114" s="324"/>
      <c r="D114" s="325"/>
      <c r="E114" s="326"/>
      <c r="F114" s="327"/>
      <c r="G114" s="327"/>
      <c r="H114" s="327"/>
      <c r="I114" s="327"/>
      <c r="J114" s="327"/>
      <c r="K114" s="327"/>
      <c r="L114" s="327"/>
      <c r="M114" s="327"/>
      <c r="N114" s="327"/>
      <c r="O114" s="327"/>
      <c r="P114" s="327"/>
      <c r="Q114" s="327"/>
      <c r="R114" s="327"/>
      <c r="S114" s="327"/>
      <c r="T114" s="327"/>
      <c r="U114" s="327"/>
      <c r="V114" s="327"/>
      <c r="W114" s="327"/>
    </row>
    <row r="115" spans="1:23" s="218" customFormat="1" ht="63.75">
      <c r="A115" s="322"/>
      <c r="B115" s="323" t="s">
        <v>386</v>
      </c>
      <c r="C115" s="324" t="s">
        <v>385</v>
      </c>
      <c r="D115" s="325" t="s">
        <v>339</v>
      </c>
      <c r="E115" s="326" t="s">
        <v>612</v>
      </c>
      <c r="F115" s="327">
        <v>47998.953</v>
      </c>
      <c r="G115" s="327">
        <v>0</v>
      </c>
      <c r="H115" s="327">
        <v>31500</v>
      </c>
      <c r="I115" s="327">
        <v>16498.953</v>
      </c>
      <c r="J115" s="327">
        <v>0</v>
      </c>
      <c r="K115" s="327">
        <v>37350</v>
      </c>
      <c r="L115" s="327"/>
      <c r="M115" s="327">
        <v>28350</v>
      </c>
      <c r="N115" s="327">
        <v>9000</v>
      </c>
      <c r="O115" s="327"/>
      <c r="P115" s="327">
        <v>37350</v>
      </c>
      <c r="Q115" s="327">
        <v>0</v>
      </c>
      <c r="R115" s="327">
        <v>28350</v>
      </c>
      <c r="S115" s="327">
        <v>9000</v>
      </c>
      <c r="T115" s="327">
        <v>5850</v>
      </c>
      <c r="U115" s="327">
        <v>0</v>
      </c>
      <c r="V115" s="327">
        <v>0</v>
      </c>
      <c r="W115" s="327">
        <v>5850</v>
      </c>
    </row>
    <row r="116" spans="1:23" ht="18.75">
      <c r="A116" s="322">
        <v>2</v>
      </c>
      <c r="B116" s="323" t="s">
        <v>327</v>
      </c>
      <c r="C116" s="324"/>
      <c r="D116" s="325"/>
      <c r="E116" s="326"/>
      <c r="F116" s="327"/>
      <c r="G116" s="327"/>
      <c r="H116" s="327"/>
      <c r="I116" s="327"/>
      <c r="J116" s="327"/>
      <c r="K116" s="327"/>
      <c r="L116" s="327"/>
      <c r="M116" s="327"/>
      <c r="N116" s="327"/>
      <c r="O116" s="327"/>
      <c r="P116" s="327"/>
      <c r="Q116" s="327"/>
      <c r="R116" s="327"/>
      <c r="S116" s="327"/>
      <c r="T116" s="327"/>
      <c r="U116" s="327"/>
      <c r="V116" s="327"/>
      <c r="W116" s="327"/>
    </row>
    <row r="117" spans="1:23" ht="51">
      <c r="A117" s="322"/>
      <c r="B117" s="323" t="s">
        <v>387</v>
      </c>
      <c r="C117" s="324" t="s">
        <v>385</v>
      </c>
      <c r="D117" s="325" t="s">
        <v>343</v>
      </c>
      <c r="E117" s="326" t="s">
        <v>388</v>
      </c>
      <c r="F117" s="327">
        <v>23727</v>
      </c>
      <c r="G117" s="327">
        <v>0</v>
      </c>
      <c r="H117" s="327">
        <v>0</v>
      </c>
      <c r="I117" s="327">
        <v>23727</v>
      </c>
      <c r="J117" s="327">
        <v>0</v>
      </c>
      <c r="K117" s="327">
        <v>21354.274</v>
      </c>
      <c r="L117" s="327"/>
      <c r="M117" s="327"/>
      <c r="N117" s="327">
        <v>21354.274</v>
      </c>
      <c r="O117" s="327"/>
      <c r="P117" s="327">
        <v>21354.274</v>
      </c>
      <c r="Q117" s="327">
        <v>0</v>
      </c>
      <c r="R117" s="327">
        <v>0</v>
      </c>
      <c r="S117" s="327">
        <v>21354.274</v>
      </c>
      <c r="T117" s="327">
        <v>2372.7259999999987</v>
      </c>
      <c r="U117" s="327">
        <v>0</v>
      </c>
      <c r="V117" s="327">
        <v>0</v>
      </c>
      <c r="W117" s="327">
        <v>2372.7259999999987</v>
      </c>
    </row>
    <row r="118" spans="1:23" s="218" customFormat="1" ht="51">
      <c r="A118" s="322">
        <v>3</v>
      </c>
      <c r="B118" s="323" t="s">
        <v>515</v>
      </c>
      <c r="C118" s="324" t="s">
        <v>613</v>
      </c>
      <c r="D118" s="325" t="s">
        <v>614</v>
      </c>
      <c r="E118" s="326">
        <v>0</v>
      </c>
      <c r="F118" s="327">
        <v>3800000</v>
      </c>
      <c r="G118" s="327">
        <v>0</v>
      </c>
      <c r="H118" s="327">
        <v>0</v>
      </c>
      <c r="I118" s="327">
        <v>1250000</v>
      </c>
      <c r="J118" s="327">
        <v>0</v>
      </c>
      <c r="K118" s="327">
        <v>0</v>
      </c>
      <c r="L118" s="327"/>
      <c r="M118" s="327"/>
      <c r="N118" s="327"/>
      <c r="O118" s="327"/>
      <c r="P118" s="327">
        <v>0</v>
      </c>
      <c r="Q118" s="327">
        <v>0</v>
      </c>
      <c r="R118" s="327">
        <v>0</v>
      </c>
      <c r="S118" s="327">
        <v>0</v>
      </c>
      <c r="T118" s="327">
        <v>50000</v>
      </c>
      <c r="U118" s="327">
        <v>0</v>
      </c>
      <c r="V118" s="327">
        <v>0</v>
      </c>
      <c r="W118" s="327">
        <v>50000</v>
      </c>
    </row>
    <row r="119" spans="1:23" s="218" customFormat="1" ht="25.5">
      <c r="A119" s="309" t="s">
        <v>493</v>
      </c>
      <c r="B119" s="313" t="s">
        <v>562</v>
      </c>
      <c r="C119" s="324">
        <v>0</v>
      </c>
      <c r="D119" s="325">
        <v>0</v>
      </c>
      <c r="E119" s="326">
        <v>0</v>
      </c>
      <c r="F119" s="327">
        <v>0</v>
      </c>
      <c r="G119" s="327">
        <v>0</v>
      </c>
      <c r="H119" s="327">
        <v>0</v>
      </c>
      <c r="I119" s="327">
        <v>0</v>
      </c>
      <c r="J119" s="327">
        <v>0</v>
      </c>
      <c r="K119" s="327">
        <v>0</v>
      </c>
      <c r="L119" s="327"/>
      <c r="M119" s="327"/>
      <c r="N119" s="327"/>
      <c r="O119" s="327"/>
      <c r="P119" s="327">
        <v>0</v>
      </c>
      <c r="Q119" s="327">
        <v>0</v>
      </c>
      <c r="R119" s="327">
        <v>0</v>
      </c>
      <c r="S119" s="327">
        <v>0</v>
      </c>
      <c r="T119" s="327">
        <v>0</v>
      </c>
      <c r="U119" s="327">
        <v>0</v>
      </c>
      <c r="V119" s="327">
        <v>0</v>
      </c>
      <c r="W119" s="327">
        <v>0</v>
      </c>
    </row>
    <row r="120" spans="1:23" s="218" customFormat="1" ht="18.75">
      <c r="A120" s="317" t="s">
        <v>317</v>
      </c>
      <c r="B120" s="318" t="s">
        <v>615</v>
      </c>
      <c r="C120" s="317">
        <v>0</v>
      </c>
      <c r="D120" s="319">
        <v>0</v>
      </c>
      <c r="E120" s="320">
        <v>0</v>
      </c>
      <c r="F120" s="321">
        <f>F121+F124</f>
        <v>65785.880386</v>
      </c>
      <c r="G120" s="321">
        <f aca="true" t="shared" si="18" ref="G120:W120">G121+G124</f>
        <v>0</v>
      </c>
      <c r="H120" s="321">
        <f t="shared" si="18"/>
        <v>0</v>
      </c>
      <c r="I120" s="321">
        <f t="shared" si="18"/>
        <v>65785.880386</v>
      </c>
      <c r="J120" s="321">
        <f t="shared" si="18"/>
        <v>0</v>
      </c>
      <c r="K120" s="321">
        <f t="shared" si="18"/>
        <v>245</v>
      </c>
      <c r="L120" s="321">
        <f t="shared" si="18"/>
        <v>0</v>
      </c>
      <c r="M120" s="321">
        <f t="shared" si="18"/>
        <v>0</v>
      </c>
      <c r="N120" s="321">
        <f t="shared" si="18"/>
        <v>245</v>
      </c>
      <c r="O120" s="321">
        <f t="shared" si="18"/>
        <v>0</v>
      </c>
      <c r="P120" s="321">
        <f t="shared" si="18"/>
        <v>245</v>
      </c>
      <c r="Q120" s="321">
        <f t="shared" si="18"/>
        <v>0</v>
      </c>
      <c r="R120" s="321">
        <f t="shared" si="18"/>
        <v>0</v>
      </c>
      <c r="S120" s="321">
        <f t="shared" si="18"/>
        <v>245</v>
      </c>
      <c r="T120" s="321">
        <f t="shared" si="18"/>
        <v>40000</v>
      </c>
      <c r="U120" s="321">
        <f t="shared" si="18"/>
        <v>0</v>
      </c>
      <c r="V120" s="321">
        <f t="shared" si="18"/>
        <v>0</v>
      </c>
      <c r="W120" s="321">
        <f t="shared" si="18"/>
        <v>40000</v>
      </c>
    </row>
    <row r="121" spans="1:23" s="218" customFormat="1" ht="38.25">
      <c r="A121" s="309" t="s">
        <v>492</v>
      </c>
      <c r="B121" s="313" t="s">
        <v>561</v>
      </c>
      <c r="C121" s="314">
        <v>0</v>
      </c>
      <c r="D121" s="315">
        <v>0</v>
      </c>
      <c r="E121" s="316">
        <v>0</v>
      </c>
      <c r="F121" s="311">
        <f>F123</f>
        <v>65785.880386</v>
      </c>
      <c r="G121" s="311">
        <f aca="true" t="shared" si="19" ref="G121:W121">G123</f>
        <v>0</v>
      </c>
      <c r="H121" s="311">
        <f t="shared" si="19"/>
        <v>0</v>
      </c>
      <c r="I121" s="311">
        <f t="shared" si="19"/>
        <v>65785.880386</v>
      </c>
      <c r="J121" s="311">
        <f t="shared" si="19"/>
        <v>0</v>
      </c>
      <c r="K121" s="311">
        <f t="shared" si="19"/>
        <v>245</v>
      </c>
      <c r="L121" s="311">
        <f t="shared" si="19"/>
        <v>0</v>
      </c>
      <c r="M121" s="311">
        <f t="shared" si="19"/>
        <v>0</v>
      </c>
      <c r="N121" s="311">
        <f t="shared" si="19"/>
        <v>245</v>
      </c>
      <c r="O121" s="311">
        <f t="shared" si="19"/>
        <v>0</v>
      </c>
      <c r="P121" s="311">
        <f t="shared" si="19"/>
        <v>245</v>
      </c>
      <c r="Q121" s="311">
        <f t="shared" si="19"/>
        <v>0</v>
      </c>
      <c r="R121" s="311">
        <f t="shared" si="19"/>
        <v>0</v>
      </c>
      <c r="S121" s="311">
        <f t="shared" si="19"/>
        <v>245</v>
      </c>
      <c r="T121" s="311">
        <f t="shared" si="19"/>
        <v>40000</v>
      </c>
      <c r="U121" s="311">
        <f t="shared" si="19"/>
        <v>0</v>
      </c>
      <c r="V121" s="311">
        <f t="shared" si="19"/>
        <v>0</v>
      </c>
      <c r="W121" s="311">
        <f t="shared" si="19"/>
        <v>40000</v>
      </c>
    </row>
    <row r="122" spans="1:23" s="218" customFormat="1" ht="18.75">
      <c r="A122" s="322">
        <v>1</v>
      </c>
      <c r="B122" s="323" t="s">
        <v>315</v>
      </c>
      <c r="C122" s="324">
        <v>0</v>
      </c>
      <c r="D122" s="325">
        <v>0</v>
      </c>
      <c r="E122" s="326">
        <v>0</v>
      </c>
      <c r="F122" s="327">
        <v>0</v>
      </c>
      <c r="G122" s="327">
        <v>0</v>
      </c>
      <c r="H122" s="327">
        <v>0</v>
      </c>
      <c r="I122" s="327">
        <v>0</v>
      </c>
      <c r="J122" s="327">
        <v>0</v>
      </c>
      <c r="K122" s="327">
        <v>0</v>
      </c>
      <c r="L122" s="327"/>
      <c r="M122" s="327"/>
      <c r="N122" s="327"/>
      <c r="O122" s="327"/>
      <c r="P122" s="327">
        <v>0</v>
      </c>
      <c r="Q122" s="327">
        <v>0</v>
      </c>
      <c r="R122" s="327">
        <v>0</v>
      </c>
      <c r="S122" s="327">
        <v>0</v>
      </c>
      <c r="T122" s="327">
        <v>0</v>
      </c>
      <c r="U122" s="327">
        <v>0</v>
      </c>
      <c r="V122" s="327">
        <v>0</v>
      </c>
      <c r="W122" s="327">
        <v>0</v>
      </c>
    </row>
    <row r="123" spans="1:23" s="218" customFormat="1" ht="25.5">
      <c r="A123" s="322"/>
      <c r="B123" s="323" t="s">
        <v>616</v>
      </c>
      <c r="C123" s="324" t="s">
        <v>385</v>
      </c>
      <c r="D123" s="325" t="s">
        <v>579</v>
      </c>
      <c r="E123" s="326">
        <v>0</v>
      </c>
      <c r="F123" s="327">
        <v>65785.880386</v>
      </c>
      <c r="G123" s="327">
        <v>0</v>
      </c>
      <c r="H123" s="327">
        <v>0</v>
      </c>
      <c r="I123" s="327">
        <v>65785.880386</v>
      </c>
      <c r="J123" s="327">
        <v>0</v>
      </c>
      <c r="K123" s="327">
        <v>245</v>
      </c>
      <c r="L123" s="327"/>
      <c r="M123" s="327"/>
      <c r="N123" s="327">
        <v>245</v>
      </c>
      <c r="O123" s="327"/>
      <c r="P123" s="327">
        <v>245</v>
      </c>
      <c r="Q123" s="327">
        <v>0</v>
      </c>
      <c r="R123" s="327">
        <v>0</v>
      </c>
      <c r="S123" s="327">
        <v>245</v>
      </c>
      <c r="T123" s="327">
        <v>40000</v>
      </c>
      <c r="U123" s="327">
        <v>0</v>
      </c>
      <c r="V123" s="327">
        <v>0</v>
      </c>
      <c r="W123" s="327">
        <v>40000</v>
      </c>
    </row>
    <row r="124" spans="1:23" ht="25.5">
      <c r="A124" s="309" t="s">
        <v>493</v>
      </c>
      <c r="B124" s="313" t="s">
        <v>562</v>
      </c>
      <c r="C124" s="324">
        <v>0</v>
      </c>
      <c r="D124" s="325">
        <v>0</v>
      </c>
      <c r="E124" s="326">
        <v>0</v>
      </c>
      <c r="F124" s="327">
        <v>0</v>
      </c>
      <c r="G124" s="327">
        <v>0</v>
      </c>
      <c r="H124" s="327">
        <v>0</v>
      </c>
      <c r="I124" s="327">
        <v>0</v>
      </c>
      <c r="J124" s="327">
        <v>0</v>
      </c>
      <c r="K124" s="327">
        <v>0</v>
      </c>
      <c r="L124" s="327"/>
      <c r="M124" s="327"/>
      <c r="N124" s="327"/>
      <c r="O124" s="327"/>
      <c r="P124" s="327">
        <v>0</v>
      </c>
      <c r="Q124" s="327">
        <v>0</v>
      </c>
      <c r="R124" s="327">
        <v>0</v>
      </c>
      <c r="S124" s="327">
        <v>0</v>
      </c>
      <c r="T124" s="327">
        <v>0</v>
      </c>
      <c r="U124" s="327">
        <v>0</v>
      </c>
      <c r="V124" s="327">
        <v>0</v>
      </c>
      <c r="W124" s="327">
        <v>0</v>
      </c>
    </row>
    <row r="125" spans="1:23" s="218" customFormat="1" ht="18.75">
      <c r="A125" s="317" t="s">
        <v>5</v>
      </c>
      <c r="B125" s="318" t="s">
        <v>617</v>
      </c>
      <c r="C125" s="317">
        <v>0</v>
      </c>
      <c r="D125" s="319">
        <v>0</v>
      </c>
      <c r="E125" s="320">
        <v>0</v>
      </c>
      <c r="F125" s="321">
        <f>F126+F129</f>
        <v>20000</v>
      </c>
      <c r="G125" s="321">
        <f aca="true" t="shared" si="20" ref="G125:W125">G126+G129</f>
        <v>0</v>
      </c>
      <c r="H125" s="321">
        <f t="shared" si="20"/>
        <v>0</v>
      </c>
      <c r="I125" s="321">
        <f t="shared" si="20"/>
        <v>20000</v>
      </c>
      <c r="J125" s="321">
        <f t="shared" si="20"/>
        <v>0</v>
      </c>
      <c r="K125" s="321">
        <f t="shared" si="20"/>
        <v>500</v>
      </c>
      <c r="L125" s="321">
        <f t="shared" si="20"/>
        <v>0</v>
      </c>
      <c r="M125" s="321">
        <f t="shared" si="20"/>
        <v>0</v>
      </c>
      <c r="N125" s="321">
        <f t="shared" si="20"/>
        <v>500</v>
      </c>
      <c r="O125" s="321">
        <f t="shared" si="20"/>
        <v>0</v>
      </c>
      <c r="P125" s="321">
        <f t="shared" si="20"/>
        <v>500</v>
      </c>
      <c r="Q125" s="321">
        <f t="shared" si="20"/>
        <v>0</v>
      </c>
      <c r="R125" s="321">
        <f t="shared" si="20"/>
        <v>0</v>
      </c>
      <c r="S125" s="321">
        <f t="shared" si="20"/>
        <v>500</v>
      </c>
      <c r="T125" s="321">
        <f t="shared" si="20"/>
        <v>17500</v>
      </c>
      <c r="U125" s="321">
        <f t="shared" si="20"/>
        <v>0</v>
      </c>
      <c r="V125" s="321">
        <f t="shared" si="20"/>
        <v>0</v>
      </c>
      <c r="W125" s="321">
        <f t="shared" si="20"/>
        <v>17500</v>
      </c>
    </row>
    <row r="126" spans="1:23" s="219" customFormat="1" ht="38.25">
      <c r="A126" s="309" t="s">
        <v>492</v>
      </c>
      <c r="B126" s="313" t="s">
        <v>561</v>
      </c>
      <c r="C126" s="314">
        <v>0</v>
      </c>
      <c r="D126" s="315">
        <v>0</v>
      </c>
      <c r="E126" s="316">
        <v>0</v>
      </c>
      <c r="F126" s="311">
        <f>F128</f>
        <v>20000</v>
      </c>
      <c r="G126" s="311">
        <f aca="true" t="shared" si="21" ref="G126:W126">G128</f>
        <v>0</v>
      </c>
      <c r="H126" s="311">
        <f t="shared" si="21"/>
        <v>0</v>
      </c>
      <c r="I126" s="311">
        <f t="shared" si="21"/>
        <v>20000</v>
      </c>
      <c r="J126" s="311">
        <f t="shared" si="21"/>
        <v>0</v>
      </c>
      <c r="K126" s="311">
        <f t="shared" si="21"/>
        <v>500</v>
      </c>
      <c r="L126" s="311">
        <f t="shared" si="21"/>
        <v>0</v>
      </c>
      <c r="M126" s="311">
        <f t="shared" si="21"/>
        <v>0</v>
      </c>
      <c r="N126" s="311">
        <f t="shared" si="21"/>
        <v>500</v>
      </c>
      <c r="O126" s="311">
        <f t="shared" si="21"/>
        <v>0</v>
      </c>
      <c r="P126" s="311">
        <f t="shared" si="21"/>
        <v>500</v>
      </c>
      <c r="Q126" s="311">
        <f t="shared" si="21"/>
        <v>0</v>
      </c>
      <c r="R126" s="311">
        <f t="shared" si="21"/>
        <v>0</v>
      </c>
      <c r="S126" s="311">
        <f t="shared" si="21"/>
        <v>500</v>
      </c>
      <c r="T126" s="311">
        <f t="shared" si="21"/>
        <v>17500</v>
      </c>
      <c r="U126" s="311">
        <f t="shared" si="21"/>
        <v>0</v>
      </c>
      <c r="V126" s="311">
        <f t="shared" si="21"/>
        <v>0</v>
      </c>
      <c r="W126" s="311">
        <f t="shared" si="21"/>
        <v>17500</v>
      </c>
    </row>
    <row r="127" spans="1:23" ht="25.5">
      <c r="A127" s="322">
        <v>1</v>
      </c>
      <c r="B127" s="323" t="s">
        <v>567</v>
      </c>
      <c r="C127" s="324"/>
      <c r="D127" s="325"/>
      <c r="E127" s="326"/>
      <c r="F127" s="327"/>
      <c r="G127" s="327"/>
      <c r="H127" s="327"/>
      <c r="I127" s="327"/>
      <c r="J127" s="327"/>
      <c r="K127" s="327"/>
      <c r="L127" s="327"/>
      <c r="M127" s="327"/>
      <c r="N127" s="327"/>
      <c r="O127" s="327"/>
      <c r="P127" s="327"/>
      <c r="Q127" s="327"/>
      <c r="R127" s="327"/>
      <c r="S127" s="327"/>
      <c r="T127" s="327"/>
      <c r="U127" s="327"/>
      <c r="V127" s="327"/>
      <c r="W127" s="327"/>
    </row>
    <row r="128" spans="1:23" ht="38.25">
      <c r="A128" s="322"/>
      <c r="B128" s="323" t="s">
        <v>618</v>
      </c>
      <c r="C128" s="324" t="s">
        <v>331</v>
      </c>
      <c r="D128" s="325">
        <v>2020</v>
      </c>
      <c r="E128" s="326" t="s">
        <v>619</v>
      </c>
      <c r="F128" s="327">
        <v>20000</v>
      </c>
      <c r="G128" s="327">
        <v>0</v>
      </c>
      <c r="H128" s="327">
        <v>0</v>
      </c>
      <c r="I128" s="327">
        <v>20000</v>
      </c>
      <c r="J128" s="327">
        <v>0</v>
      </c>
      <c r="K128" s="327">
        <v>500</v>
      </c>
      <c r="L128" s="327"/>
      <c r="M128" s="327"/>
      <c r="N128" s="327">
        <v>500</v>
      </c>
      <c r="O128" s="327"/>
      <c r="P128" s="327">
        <v>500</v>
      </c>
      <c r="Q128" s="327">
        <v>0</v>
      </c>
      <c r="R128" s="327">
        <v>0</v>
      </c>
      <c r="S128" s="327">
        <v>500</v>
      </c>
      <c r="T128" s="327">
        <v>17500</v>
      </c>
      <c r="U128" s="327">
        <v>0</v>
      </c>
      <c r="V128" s="327">
        <v>0</v>
      </c>
      <c r="W128" s="327">
        <v>17500</v>
      </c>
    </row>
    <row r="129" spans="1:23" s="220" customFormat="1" ht="25.5">
      <c r="A129" s="309" t="s">
        <v>493</v>
      </c>
      <c r="B129" s="313" t="s">
        <v>562</v>
      </c>
      <c r="C129" s="324">
        <v>0</v>
      </c>
      <c r="D129" s="325">
        <v>0</v>
      </c>
      <c r="E129" s="326">
        <v>0</v>
      </c>
      <c r="F129" s="327">
        <v>0</v>
      </c>
      <c r="G129" s="327">
        <v>0</v>
      </c>
      <c r="H129" s="327">
        <v>0</v>
      </c>
      <c r="I129" s="327">
        <v>0</v>
      </c>
      <c r="J129" s="327">
        <v>0</v>
      </c>
      <c r="K129" s="327">
        <v>0</v>
      </c>
      <c r="L129" s="327"/>
      <c r="M129" s="327"/>
      <c r="N129" s="327"/>
      <c r="O129" s="327"/>
      <c r="P129" s="327">
        <v>0</v>
      </c>
      <c r="Q129" s="327">
        <v>0</v>
      </c>
      <c r="R129" s="327">
        <v>0</v>
      </c>
      <c r="S129" s="327">
        <v>0</v>
      </c>
      <c r="T129" s="327">
        <v>0</v>
      </c>
      <c r="U129" s="327">
        <v>0</v>
      </c>
      <c r="V129" s="327">
        <v>0</v>
      </c>
      <c r="W129" s="327">
        <v>0</v>
      </c>
    </row>
    <row r="130" spans="1:23" s="218" customFormat="1" ht="18.75">
      <c r="A130" s="317" t="s">
        <v>6</v>
      </c>
      <c r="B130" s="318" t="s">
        <v>402</v>
      </c>
      <c r="C130" s="317">
        <v>0</v>
      </c>
      <c r="D130" s="319">
        <v>0</v>
      </c>
      <c r="E130" s="320">
        <v>0</v>
      </c>
      <c r="F130" s="321">
        <f>F131+F138</f>
        <v>151141.533</v>
      </c>
      <c r="G130" s="321">
        <f aca="true" t="shared" si="22" ref="G130:W130">G131+G138</f>
        <v>0</v>
      </c>
      <c r="H130" s="321">
        <f t="shared" si="22"/>
        <v>0</v>
      </c>
      <c r="I130" s="321">
        <f t="shared" si="22"/>
        <v>90265.62299999999</v>
      </c>
      <c r="J130" s="321">
        <f t="shared" si="22"/>
        <v>60875.91</v>
      </c>
      <c r="K130" s="321">
        <f t="shared" si="22"/>
        <v>118925.91</v>
      </c>
      <c r="L130" s="321">
        <f t="shared" si="22"/>
        <v>0</v>
      </c>
      <c r="M130" s="321">
        <f t="shared" si="22"/>
        <v>0</v>
      </c>
      <c r="N130" s="321">
        <f t="shared" si="22"/>
        <v>58050</v>
      </c>
      <c r="O130" s="321">
        <f t="shared" si="22"/>
        <v>60875.91</v>
      </c>
      <c r="P130" s="321">
        <f t="shared" si="22"/>
        <v>87383</v>
      </c>
      <c r="Q130" s="321">
        <f t="shared" si="22"/>
        <v>0</v>
      </c>
      <c r="R130" s="321">
        <f t="shared" si="22"/>
        <v>0</v>
      </c>
      <c r="S130" s="321">
        <f t="shared" si="22"/>
        <v>37700</v>
      </c>
      <c r="T130" s="321">
        <f t="shared" si="22"/>
        <v>39150</v>
      </c>
      <c r="U130" s="321">
        <f t="shared" si="22"/>
        <v>0</v>
      </c>
      <c r="V130" s="321">
        <f t="shared" si="22"/>
        <v>0</v>
      </c>
      <c r="W130" s="321">
        <f t="shared" si="22"/>
        <v>39150</v>
      </c>
    </row>
    <row r="131" spans="1:23" ht="38.25">
      <c r="A131" s="309" t="s">
        <v>492</v>
      </c>
      <c r="B131" s="313" t="s">
        <v>561</v>
      </c>
      <c r="C131" s="314">
        <v>0</v>
      </c>
      <c r="D131" s="315">
        <v>0</v>
      </c>
      <c r="E131" s="316">
        <v>0</v>
      </c>
      <c r="F131" s="311">
        <f>SUM(F132:F137)</f>
        <v>151141.533</v>
      </c>
      <c r="G131" s="311">
        <f aca="true" t="shared" si="23" ref="G131:W131">SUM(G132:G137)</f>
        <v>0</v>
      </c>
      <c r="H131" s="311">
        <f t="shared" si="23"/>
        <v>0</v>
      </c>
      <c r="I131" s="311">
        <f t="shared" si="23"/>
        <v>90265.62299999999</v>
      </c>
      <c r="J131" s="311">
        <f t="shared" si="23"/>
        <v>60875.91</v>
      </c>
      <c r="K131" s="311">
        <f t="shared" si="23"/>
        <v>118925.91</v>
      </c>
      <c r="L131" s="311">
        <f t="shared" si="23"/>
        <v>0</v>
      </c>
      <c r="M131" s="311">
        <f t="shared" si="23"/>
        <v>0</v>
      </c>
      <c r="N131" s="311">
        <f t="shared" si="23"/>
        <v>58050</v>
      </c>
      <c r="O131" s="311">
        <f t="shared" si="23"/>
        <v>60875.91</v>
      </c>
      <c r="P131" s="311">
        <f t="shared" si="23"/>
        <v>87383</v>
      </c>
      <c r="Q131" s="311">
        <f t="shared" si="23"/>
        <v>0</v>
      </c>
      <c r="R131" s="311">
        <f t="shared" si="23"/>
        <v>0</v>
      </c>
      <c r="S131" s="311">
        <f t="shared" si="23"/>
        <v>37700</v>
      </c>
      <c r="T131" s="311">
        <f t="shared" si="23"/>
        <v>39150</v>
      </c>
      <c r="U131" s="311">
        <f t="shared" si="23"/>
        <v>0</v>
      </c>
      <c r="V131" s="311">
        <f t="shared" si="23"/>
        <v>0</v>
      </c>
      <c r="W131" s="311">
        <f t="shared" si="23"/>
        <v>39150</v>
      </c>
    </row>
    <row r="132" spans="1:23" s="218" customFormat="1" ht="18.75">
      <c r="A132" s="322">
        <v>1</v>
      </c>
      <c r="B132" s="323" t="s">
        <v>516</v>
      </c>
      <c r="C132" s="324"/>
      <c r="D132" s="325"/>
      <c r="E132" s="326"/>
      <c r="F132" s="327"/>
      <c r="G132" s="327"/>
      <c r="H132" s="327"/>
      <c r="I132" s="327"/>
      <c r="J132" s="327"/>
      <c r="K132" s="327"/>
      <c r="L132" s="327"/>
      <c r="M132" s="327"/>
      <c r="N132" s="327"/>
      <c r="O132" s="327"/>
      <c r="P132" s="327"/>
      <c r="Q132" s="327"/>
      <c r="R132" s="327"/>
      <c r="S132" s="327"/>
      <c r="T132" s="327"/>
      <c r="U132" s="327"/>
      <c r="V132" s="327"/>
      <c r="W132" s="327"/>
    </row>
    <row r="133" spans="1:23" s="218" customFormat="1" ht="25.5">
      <c r="A133" s="322"/>
      <c r="B133" s="323" t="s">
        <v>620</v>
      </c>
      <c r="C133" s="324" t="s">
        <v>331</v>
      </c>
      <c r="D133" s="325" t="s">
        <v>339</v>
      </c>
      <c r="E133" s="326" t="s">
        <v>621</v>
      </c>
      <c r="F133" s="327">
        <v>110875.91</v>
      </c>
      <c r="G133" s="327">
        <v>0</v>
      </c>
      <c r="H133" s="327"/>
      <c r="I133" s="327">
        <v>50000</v>
      </c>
      <c r="J133" s="327">
        <v>60875.91</v>
      </c>
      <c r="K133" s="327">
        <v>110875.91</v>
      </c>
      <c r="L133" s="327"/>
      <c r="M133" s="327"/>
      <c r="N133" s="327">
        <v>50000</v>
      </c>
      <c r="O133" s="327">
        <v>60875.91</v>
      </c>
      <c r="P133" s="327">
        <v>79683</v>
      </c>
      <c r="Q133" s="327">
        <v>0</v>
      </c>
      <c r="R133" s="327"/>
      <c r="S133" s="327">
        <v>30000</v>
      </c>
      <c r="T133" s="327">
        <v>20000</v>
      </c>
      <c r="U133" s="327">
        <v>0</v>
      </c>
      <c r="V133" s="327">
        <v>0</v>
      </c>
      <c r="W133" s="327">
        <v>20000</v>
      </c>
    </row>
    <row r="134" spans="1:23" s="218" customFormat="1" ht="18.75">
      <c r="A134" s="322">
        <v>2</v>
      </c>
      <c r="B134" s="323" t="s">
        <v>325</v>
      </c>
      <c r="C134" s="324"/>
      <c r="D134" s="325"/>
      <c r="E134" s="326"/>
      <c r="F134" s="327"/>
      <c r="G134" s="327"/>
      <c r="H134" s="327"/>
      <c r="I134" s="327"/>
      <c r="J134" s="327"/>
      <c r="K134" s="327"/>
      <c r="L134" s="327"/>
      <c r="M134" s="327"/>
      <c r="N134" s="327"/>
      <c r="O134" s="327"/>
      <c r="P134" s="327"/>
      <c r="Q134" s="327"/>
      <c r="R134" s="327"/>
      <c r="S134" s="327"/>
      <c r="T134" s="327"/>
      <c r="U134" s="327"/>
      <c r="V134" s="327"/>
      <c r="W134" s="327"/>
    </row>
    <row r="135" spans="1:23" s="218" customFormat="1" ht="25.5">
      <c r="A135" s="322"/>
      <c r="B135" s="323" t="s">
        <v>403</v>
      </c>
      <c r="C135" s="324" t="s">
        <v>331</v>
      </c>
      <c r="D135" s="325">
        <v>2019</v>
      </c>
      <c r="E135" s="326" t="s">
        <v>404</v>
      </c>
      <c r="F135" s="327">
        <v>6847.135</v>
      </c>
      <c r="G135" s="327">
        <v>0</v>
      </c>
      <c r="H135" s="327">
        <v>0</v>
      </c>
      <c r="I135" s="327">
        <v>6847.135</v>
      </c>
      <c r="J135" s="327">
        <v>0</v>
      </c>
      <c r="K135" s="327">
        <v>6850</v>
      </c>
      <c r="L135" s="327"/>
      <c r="M135" s="327"/>
      <c r="N135" s="327">
        <v>6850</v>
      </c>
      <c r="O135" s="327"/>
      <c r="P135" s="327">
        <v>6500</v>
      </c>
      <c r="Q135" s="327">
        <v>0</v>
      </c>
      <c r="R135" s="327">
        <v>0</v>
      </c>
      <c r="S135" s="327">
        <v>6500</v>
      </c>
      <c r="T135" s="327">
        <v>350</v>
      </c>
      <c r="U135" s="327">
        <v>0</v>
      </c>
      <c r="V135" s="327">
        <v>0</v>
      </c>
      <c r="W135" s="327">
        <v>350</v>
      </c>
    </row>
    <row r="136" spans="1:26" s="218" customFormat="1" ht="25.5">
      <c r="A136" s="322">
        <v>3</v>
      </c>
      <c r="B136" s="323" t="s">
        <v>567</v>
      </c>
      <c r="C136" s="324"/>
      <c r="D136" s="325"/>
      <c r="E136" s="326"/>
      <c r="F136" s="327"/>
      <c r="G136" s="327"/>
      <c r="H136" s="327"/>
      <c r="I136" s="327"/>
      <c r="J136" s="327"/>
      <c r="K136" s="327"/>
      <c r="L136" s="327"/>
      <c r="M136" s="327"/>
      <c r="N136" s="327"/>
      <c r="O136" s="327"/>
      <c r="P136" s="327"/>
      <c r="Q136" s="327"/>
      <c r="R136" s="327"/>
      <c r="S136" s="327"/>
      <c r="T136" s="327"/>
      <c r="U136" s="327"/>
      <c r="V136" s="327"/>
      <c r="W136" s="327"/>
      <c r="Y136" s="218">
        <v>40000</v>
      </c>
      <c r="Z136" s="218">
        <v>0</v>
      </c>
    </row>
    <row r="137" spans="1:23" ht="25.5">
      <c r="A137" s="322"/>
      <c r="B137" s="323" t="s">
        <v>622</v>
      </c>
      <c r="C137" s="324" t="s">
        <v>331</v>
      </c>
      <c r="D137" s="325" t="s">
        <v>3</v>
      </c>
      <c r="E137" s="326" t="s">
        <v>623</v>
      </c>
      <c r="F137" s="327">
        <v>33418.488</v>
      </c>
      <c r="G137" s="327">
        <v>0</v>
      </c>
      <c r="H137" s="327">
        <v>0</v>
      </c>
      <c r="I137" s="327">
        <v>33418.488</v>
      </c>
      <c r="J137" s="327">
        <v>0</v>
      </c>
      <c r="K137" s="327">
        <v>1200</v>
      </c>
      <c r="L137" s="327"/>
      <c r="M137" s="327"/>
      <c r="N137" s="327">
        <v>1200</v>
      </c>
      <c r="O137" s="327"/>
      <c r="P137" s="327">
        <v>1200</v>
      </c>
      <c r="Q137" s="327">
        <v>0</v>
      </c>
      <c r="R137" s="327">
        <v>0</v>
      </c>
      <c r="S137" s="327">
        <v>1200</v>
      </c>
      <c r="T137" s="327">
        <v>18800</v>
      </c>
      <c r="U137" s="327">
        <v>0</v>
      </c>
      <c r="V137" s="327">
        <v>0</v>
      </c>
      <c r="W137" s="327">
        <v>18800</v>
      </c>
    </row>
    <row r="138" spans="1:23" ht="25.5">
      <c r="A138" s="309" t="s">
        <v>493</v>
      </c>
      <c r="B138" s="313" t="s">
        <v>562</v>
      </c>
      <c r="C138" s="324">
        <v>0</v>
      </c>
      <c r="D138" s="325">
        <v>0</v>
      </c>
      <c r="E138" s="326">
        <v>0</v>
      </c>
      <c r="F138" s="327">
        <v>0</v>
      </c>
      <c r="G138" s="327">
        <v>0</v>
      </c>
      <c r="H138" s="327">
        <v>0</v>
      </c>
      <c r="I138" s="327">
        <v>0</v>
      </c>
      <c r="J138" s="327">
        <v>0</v>
      </c>
      <c r="K138" s="327">
        <v>0</v>
      </c>
      <c r="L138" s="327"/>
      <c r="M138" s="327"/>
      <c r="N138" s="327"/>
      <c r="O138" s="327"/>
      <c r="P138" s="327">
        <v>0</v>
      </c>
      <c r="Q138" s="327">
        <v>0</v>
      </c>
      <c r="R138" s="327">
        <v>0</v>
      </c>
      <c r="S138" s="327">
        <v>0</v>
      </c>
      <c r="T138" s="327">
        <v>0</v>
      </c>
      <c r="U138" s="327">
        <v>0</v>
      </c>
      <c r="V138" s="327">
        <v>0</v>
      </c>
      <c r="W138" s="327">
        <v>0</v>
      </c>
    </row>
    <row r="139" spans="1:23" ht="18.75">
      <c r="A139" s="317" t="s">
        <v>624</v>
      </c>
      <c r="B139" s="318" t="s">
        <v>410</v>
      </c>
      <c r="C139" s="317">
        <v>0</v>
      </c>
      <c r="D139" s="319">
        <v>0</v>
      </c>
      <c r="E139" s="320">
        <v>0</v>
      </c>
      <c r="F139" s="321">
        <v>0</v>
      </c>
      <c r="G139" s="321">
        <v>0</v>
      </c>
      <c r="H139" s="321">
        <v>0</v>
      </c>
      <c r="I139" s="321">
        <v>0</v>
      </c>
      <c r="J139" s="321">
        <v>0</v>
      </c>
      <c r="K139" s="321">
        <v>0</v>
      </c>
      <c r="L139" s="321"/>
      <c r="M139" s="321"/>
      <c r="N139" s="321"/>
      <c r="O139" s="321"/>
      <c r="P139" s="321">
        <v>0</v>
      </c>
      <c r="Q139" s="321">
        <v>0</v>
      </c>
      <c r="R139" s="321">
        <v>0</v>
      </c>
      <c r="S139" s="321">
        <v>0</v>
      </c>
      <c r="T139" s="321">
        <v>50000</v>
      </c>
      <c r="U139" s="321">
        <v>0</v>
      </c>
      <c r="V139" s="321">
        <v>0</v>
      </c>
      <c r="W139" s="321">
        <v>50000</v>
      </c>
    </row>
    <row r="140" spans="1:23" ht="18.75">
      <c r="A140" s="334"/>
      <c r="B140" s="335"/>
      <c r="C140" s="336"/>
      <c r="D140" s="337"/>
      <c r="E140" s="338"/>
      <c r="F140" s="339"/>
      <c r="G140" s="339"/>
      <c r="H140" s="339"/>
      <c r="I140" s="339"/>
      <c r="J140" s="339"/>
      <c r="K140" s="339"/>
      <c r="L140" s="339"/>
      <c r="M140" s="339"/>
      <c r="N140" s="339"/>
      <c r="O140" s="339"/>
      <c r="P140" s="339"/>
      <c r="Q140" s="339"/>
      <c r="R140" s="339"/>
      <c r="S140" s="339"/>
      <c r="T140" s="340"/>
      <c r="U140" s="340"/>
      <c r="V140" s="340"/>
      <c r="W140" s="340"/>
    </row>
  </sheetData>
  <sheetProtection/>
  <mergeCells count="22">
    <mergeCell ref="E7:E9"/>
    <mergeCell ref="F7:J7"/>
    <mergeCell ref="A3:W3"/>
    <mergeCell ref="R5:W5"/>
    <mergeCell ref="T8:T9"/>
    <mergeCell ref="U8:W8"/>
    <mergeCell ref="C6:C9"/>
    <mergeCell ref="D6:D9"/>
    <mergeCell ref="P6:S7"/>
    <mergeCell ref="T6:W7"/>
    <mergeCell ref="E6:J6"/>
    <mergeCell ref="K6:O7"/>
    <mergeCell ref="A6:A9"/>
    <mergeCell ref="B6:B9"/>
    <mergeCell ref="F8:F9"/>
    <mergeCell ref="G8:J8"/>
    <mergeCell ref="U1:W1"/>
    <mergeCell ref="K8:K9"/>
    <mergeCell ref="L8:O8"/>
    <mergeCell ref="P8:P9"/>
    <mergeCell ref="Q8:S8"/>
    <mergeCell ref="A2:W2"/>
  </mergeCells>
  <printOptions/>
  <pageMargins left="0.26" right="0.16" top="0.42" bottom="0.7" header="0.39" footer="0.55"/>
  <pageSetup horizontalDpi="600" verticalDpi="600" orientation="landscape" paperSize="9" scale="65" r:id="rId1"/>
  <headerFooter alignWithMargins="0">
    <oddFooter>&amp;CPage &amp;P</oddFooter>
  </headerFooter>
  <colBreaks count="1" manualBreakCount="1">
    <brk id="25" max="65535" man="1"/>
  </colBreaks>
</worksheet>
</file>

<file path=xl/worksheets/sheet14.xml><?xml version="1.0" encoding="utf-8"?>
<worksheet xmlns="http://schemas.openxmlformats.org/spreadsheetml/2006/main" xmlns:r="http://schemas.openxmlformats.org/officeDocument/2006/relationships">
  <dimension ref="A1:J28"/>
  <sheetViews>
    <sheetView showZeros="0" zoomScalePageLayoutView="0" workbookViewId="0" topLeftCell="A1">
      <selection activeCell="A3" sqref="A3:H3"/>
    </sheetView>
  </sheetViews>
  <sheetFormatPr defaultColWidth="9.140625" defaultRowHeight="15"/>
  <cols>
    <col min="1" max="1" width="6.421875" style="471" customWidth="1"/>
    <col min="2" max="2" width="26.140625" style="471" customWidth="1"/>
    <col min="3" max="3" width="10.28125" style="472" customWidth="1"/>
    <col min="4" max="4" width="9.140625" style="471" customWidth="1"/>
    <col min="5" max="5" width="9.8515625" style="471" customWidth="1"/>
    <col min="6" max="7" width="9.140625" style="471" customWidth="1"/>
    <col min="8" max="8" width="10.140625" style="472" customWidth="1"/>
    <col min="9" max="16384" width="9.140625" style="471" customWidth="1"/>
  </cols>
  <sheetData>
    <row r="1" ht="16.5">
      <c r="G1" s="473"/>
    </row>
    <row r="2" spans="1:8" ht="35.25" customHeight="1">
      <c r="A2" s="491" t="s">
        <v>631</v>
      </c>
      <c r="B2" s="491"/>
      <c r="C2" s="491"/>
      <c r="D2" s="491"/>
      <c r="E2" s="491"/>
      <c r="F2" s="491"/>
      <c r="G2" s="491"/>
      <c r="H2" s="491"/>
    </row>
    <row r="3" spans="1:8" s="474" customFormat="1" ht="16.5">
      <c r="A3" s="343" t="s">
        <v>628</v>
      </c>
      <c r="B3" s="343"/>
      <c r="C3" s="343"/>
      <c r="D3" s="343"/>
      <c r="E3" s="343"/>
      <c r="F3" s="343"/>
      <c r="G3" s="343"/>
      <c r="H3" s="343"/>
    </row>
    <row r="4" spans="6:8" ht="14.25" customHeight="1">
      <c r="F4" s="475" t="s">
        <v>7</v>
      </c>
      <c r="G4" s="475"/>
      <c r="H4" s="475"/>
    </row>
    <row r="5" spans="1:8" ht="20.25" customHeight="1">
      <c r="A5" s="476" t="s">
        <v>8</v>
      </c>
      <c r="B5" s="476" t="s">
        <v>632</v>
      </c>
      <c r="C5" s="476" t="s">
        <v>633</v>
      </c>
      <c r="D5" s="476" t="s">
        <v>634</v>
      </c>
      <c r="E5" s="476"/>
      <c r="F5" s="476"/>
      <c r="G5" s="476"/>
      <c r="H5" s="476" t="s">
        <v>635</v>
      </c>
    </row>
    <row r="6" spans="1:8" ht="31.5" customHeight="1">
      <c r="A6" s="476"/>
      <c r="B6" s="476"/>
      <c r="C6" s="476"/>
      <c r="D6" s="476" t="s">
        <v>636</v>
      </c>
      <c r="E6" s="476"/>
      <c r="F6" s="476" t="s">
        <v>637</v>
      </c>
      <c r="G6" s="476" t="s">
        <v>638</v>
      </c>
      <c r="H6" s="476"/>
    </row>
    <row r="7" spans="1:8" ht="42" customHeight="1">
      <c r="A7" s="476"/>
      <c r="B7" s="476"/>
      <c r="C7" s="476"/>
      <c r="D7" s="477" t="s">
        <v>190</v>
      </c>
      <c r="E7" s="477" t="s">
        <v>639</v>
      </c>
      <c r="F7" s="476"/>
      <c r="G7" s="476"/>
      <c r="H7" s="476"/>
    </row>
    <row r="8" spans="1:8" ht="18" customHeight="1">
      <c r="A8" s="477" t="s">
        <v>10</v>
      </c>
      <c r="B8" s="477" t="s">
        <v>11</v>
      </c>
      <c r="C8" s="477" t="s">
        <v>640</v>
      </c>
      <c r="D8" s="477">
        <v>7</v>
      </c>
      <c r="E8" s="477">
        <v>8</v>
      </c>
      <c r="F8" s="477">
        <v>9</v>
      </c>
      <c r="G8" s="477" t="s">
        <v>641</v>
      </c>
      <c r="H8" s="477" t="s">
        <v>642</v>
      </c>
    </row>
    <row r="9" spans="1:8" ht="16.5" customHeight="1">
      <c r="A9" s="275">
        <v>1</v>
      </c>
      <c r="B9" s="478" t="s">
        <v>643</v>
      </c>
      <c r="C9" s="479">
        <v>551.156228</v>
      </c>
      <c r="D9" s="480">
        <v>0</v>
      </c>
      <c r="E9" s="480">
        <v>0</v>
      </c>
      <c r="F9" s="480">
        <v>0</v>
      </c>
      <c r="G9" s="480">
        <v>0</v>
      </c>
      <c r="H9" s="479">
        <v>551.156228</v>
      </c>
    </row>
    <row r="10" spans="1:8" ht="18" customHeight="1">
      <c r="A10" s="275">
        <v>2</v>
      </c>
      <c r="B10" s="478" t="s">
        <v>644</v>
      </c>
      <c r="C10" s="479">
        <v>1721.402423</v>
      </c>
      <c r="D10" s="480">
        <v>0</v>
      </c>
      <c r="E10" s="480">
        <v>0</v>
      </c>
      <c r="F10" s="480">
        <v>0</v>
      </c>
      <c r="G10" s="480">
        <v>0</v>
      </c>
      <c r="H10" s="479">
        <v>1721.402423</v>
      </c>
    </row>
    <row r="11" spans="1:8" ht="16.5" customHeight="1">
      <c r="A11" s="275">
        <v>3</v>
      </c>
      <c r="B11" s="478" t="s">
        <v>645</v>
      </c>
      <c r="C11" s="479">
        <v>1353.534224</v>
      </c>
      <c r="D11" s="480">
        <v>0</v>
      </c>
      <c r="E11" s="480">
        <v>0</v>
      </c>
      <c r="F11" s="480">
        <v>0</v>
      </c>
      <c r="G11" s="480">
        <v>0</v>
      </c>
      <c r="H11" s="479">
        <v>1353.534224</v>
      </c>
    </row>
    <row r="12" spans="1:8" s="483" customFormat="1" ht="25.5" customHeight="1">
      <c r="A12" s="481">
        <v>4</v>
      </c>
      <c r="B12" s="482" t="s">
        <v>646</v>
      </c>
      <c r="C12" s="479">
        <v>834.5</v>
      </c>
      <c r="D12" s="480">
        <v>500</v>
      </c>
      <c r="E12" s="480">
        <v>0</v>
      </c>
      <c r="F12" s="480">
        <v>400</v>
      </c>
      <c r="G12" s="480">
        <v>100</v>
      </c>
      <c r="H12" s="479">
        <v>934.5</v>
      </c>
    </row>
    <row r="13" spans="1:8" s="483" customFormat="1" ht="30">
      <c r="A13" s="481">
        <v>5</v>
      </c>
      <c r="B13" s="478" t="s">
        <v>647</v>
      </c>
      <c r="C13" s="479">
        <v>1572</v>
      </c>
      <c r="D13" s="480">
        <v>200</v>
      </c>
      <c r="E13" s="480">
        <v>0</v>
      </c>
      <c r="F13" s="480">
        <v>250</v>
      </c>
      <c r="G13" s="480">
        <v>-50</v>
      </c>
      <c r="H13" s="479">
        <v>1522</v>
      </c>
    </row>
    <row r="14" spans="1:8" s="483" customFormat="1" ht="18" customHeight="1">
      <c r="A14" s="481">
        <v>6</v>
      </c>
      <c r="B14" s="482" t="s">
        <v>648</v>
      </c>
      <c r="C14" s="479">
        <v>1169</v>
      </c>
      <c r="D14" s="480">
        <v>350</v>
      </c>
      <c r="E14" s="480"/>
      <c r="F14" s="480">
        <v>350</v>
      </c>
      <c r="G14" s="480">
        <v>0</v>
      </c>
      <c r="H14" s="479">
        <v>1169</v>
      </c>
    </row>
    <row r="15" spans="1:8" s="483" customFormat="1" ht="18.75" customHeight="1">
      <c r="A15" s="481">
        <v>7</v>
      </c>
      <c r="B15" s="482" t="s">
        <v>649</v>
      </c>
      <c r="C15" s="479">
        <v>2596</v>
      </c>
      <c r="D15" s="480">
        <v>5200</v>
      </c>
      <c r="E15" s="480"/>
      <c r="F15" s="480">
        <v>5200</v>
      </c>
      <c r="G15" s="480">
        <v>0</v>
      </c>
      <c r="H15" s="479">
        <v>2596</v>
      </c>
    </row>
    <row r="16" spans="1:8" s="483" customFormat="1" ht="18" customHeight="1">
      <c r="A16" s="481">
        <v>8</v>
      </c>
      <c r="B16" s="482" t="s">
        <v>650</v>
      </c>
      <c r="C16" s="479">
        <v>670</v>
      </c>
      <c r="D16" s="480"/>
      <c r="E16" s="480"/>
      <c r="F16" s="480">
        <v>50</v>
      </c>
      <c r="G16" s="480">
        <v>-50</v>
      </c>
      <c r="H16" s="479">
        <v>620</v>
      </c>
    </row>
    <row r="17" spans="1:8" s="483" customFormat="1" ht="31.5" customHeight="1">
      <c r="A17" s="481">
        <v>9</v>
      </c>
      <c r="B17" s="482" t="s">
        <v>651</v>
      </c>
      <c r="C17" s="479">
        <v>8</v>
      </c>
      <c r="D17" s="480"/>
      <c r="E17" s="480"/>
      <c r="F17" s="480">
        <v>8</v>
      </c>
      <c r="G17" s="480">
        <v>-8</v>
      </c>
      <c r="H17" s="479">
        <v>0</v>
      </c>
    </row>
    <row r="18" spans="1:8" s="483" customFormat="1" ht="30">
      <c r="A18" s="481">
        <v>10</v>
      </c>
      <c r="B18" s="482" t="s">
        <v>652</v>
      </c>
      <c r="C18" s="479">
        <v>756</v>
      </c>
      <c r="D18" s="480">
        <v>45.4</v>
      </c>
      <c r="E18" s="480"/>
      <c r="F18" s="480">
        <v>150</v>
      </c>
      <c r="G18" s="480">
        <v>-104.6</v>
      </c>
      <c r="H18" s="479">
        <v>651.4</v>
      </c>
    </row>
    <row r="19" spans="1:8" s="483" customFormat="1" ht="19.5" customHeight="1">
      <c r="A19" s="481">
        <v>11</v>
      </c>
      <c r="B19" s="482" t="s">
        <v>653</v>
      </c>
      <c r="C19" s="479">
        <v>49094</v>
      </c>
      <c r="D19" s="480">
        <v>13927</v>
      </c>
      <c r="E19" s="480"/>
      <c r="F19" s="480"/>
      <c r="G19" s="480">
        <v>13927</v>
      </c>
      <c r="H19" s="479">
        <v>63021</v>
      </c>
    </row>
    <row r="20" spans="1:8" s="483" customFormat="1" ht="20.25" customHeight="1">
      <c r="A20" s="481">
        <v>12</v>
      </c>
      <c r="B20" s="478" t="s">
        <v>654</v>
      </c>
      <c r="C20" s="479">
        <v>34</v>
      </c>
      <c r="D20" s="480">
        <v>100</v>
      </c>
      <c r="E20" s="480">
        <v>0</v>
      </c>
      <c r="F20" s="480">
        <v>100</v>
      </c>
      <c r="G20" s="480">
        <v>0</v>
      </c>
      <c r="H20" s="479">
        <v>34</v>
      </c>
    </row>
    <row r="21" spans="1:10" s="483" customFormat="1" ht="18" customHeight="1">
      <c r="A21" s="481">
        <v>13</v>
      </c>
      <c r="B21" s="482" t="s">
        <v>655</v>
      </c>
      <c r="C21" s="479">
        <v>42338</v>
      </c>
      <c r="D21" s="480">
        <v>22318</v>
      </c>
      <c r="E21" s="480"/>
      <c r="F21" s="480">
        <v>30000</v>
      </c>
      <c r="G21" s="480">
        <v>-7682</v>
      </c>
      <c r="H21" s="479">
        <v>34656</v>
      </c>
      <c r="J21" s="484"/>
    </row>
    <row r="22" spans="1:8" s="483" customFormat="1" ht="18" customHeight="1">
      <c r="A22" s="481">
        <v>14</v>
      </c>
      <c r="B22" s="482" t="s">
        <v>656</v>
      </c>
      <c r="C22" s="479">
        <v>6759</v>
      </c>
      <c r="D22" s="480">
        <v>1500</v>
      </c>
      <c r="E22" s="480"/>
      <c r="F22" s="480">
        <v>1000</v>
      </c>
      <c r="G22" s="480">
        <v>500</v>
      </c>
      <c r="H22" s="479">
        <v>7259</v>
      </c>
    </row>
    <row r="23" spans="1:8" s="483" customFormat="1" ht="28.5" customHeight="1">
      <c r="A23" s="481">
        <v>15</v>
      </c>
      <c r="B23" s="482" t="s">
        <v>657</v>
      </c>
      <c r="C23" s="479">
        <v>1475</v>
      </c>
      <c r="D23" s="480"/>
      <c r="E23" s="480"/>
      <c r="F23" s="480"/>
      <c r="G23" s="480">
        <v>0</v>
      </c>
      <c r="H23" s="479">
        <v>1475</v>
      </c>
    </row>
    <row r="24" spans="1:8" s="483" customFormat="1" ht="17.25" customHeight="1">
      <c r="A24" s="481">
        <v>16</v>
      </c>
      <c r="B24" s="482" t="s">
        <v>658</v>
      </c>
      <c r="C24" s="479">
        <v>0</v>
      </c>
      <c r="D24" s="480">
        <v>2000</v>
      </c>
      <c r="E24" s="480">
        <v>2000</v>
      </c>
      <c r="F24" s="480">
        <v>2000</v>
      </c>
      <c r="G24" s="480">
        <v>0</v>
      </c>
      <c r="H24" s="479">
        <v>0</v>
      </c>
    </row>
    <row r="25" spans="1:8" s="483" customFormat="1" ht="18" customHeight="1">
      <c r="A25" s="481">
        <v>17</v>
      </c>
      <c r="B25" s="482" t="s">
        <v>659</v>
      </c>
      <c r="C25" s="479">
        <v>123</v>
      </c>
      <c r="D25" s="480">
        <v>6125</v>
      </c>
      <c r="E25" s="480"/>
      <c r="F25" s="480">
        <v>6101</v>
      </c>
      <c r="G25" s="480">
        <v>24</v>
      </c>
      <c r="H25" s="479">
        <v>147</v>
      </c>
    </row>
    <row r="26" spans="1:8" s="483" customFormat="1" ht="28.5" customHeight="1">
      <c r="A26" s="481">
        <v>18</v>
      </c>
      <c r="B26" s="482" t="s">
        <v>660</v>
      </c>
      <c r="C26" s="479">
        <v>312</v>
      </c>
      <c r="D26" s="480">
        <v>600</v>
      </c>
      <c r="E26" s="480"/>
      <c r="F26" s="480">
        <v>900</v>
      </c>
      <c r="G26" s="480">
        <v>-300</v>
      </c>
      <c r="H26" s="479">
        <v>12</v>
      </c>
    </row>
    <row r="27" spans="1:8" s="483" customFormat="1" ht="15">
      <c r="A27" s="485"/>
      <c r="B27" s="486"/>
      <c r="C27" s="487"/>
      <c r="D27" s="489"/>
      <c r="E27" s="489"/>
      <c r="F27" s="489"/>
      <c r="G27" s="488"/>
      <c r="H27" s="487"/>
    </row>
    <row r="28" ht="18.75" customHeight="1">
      <c r="E28" s="490"/>
    </row>
  </sheetData>
  <sheetProtection/>
  <mergeCells count="11">
    <mergeCell ref="A3:H3"/>
    <mergeCell ref="D6:E6"/>
    <mergeCell ref="F6:F7"/>
    <mergeCell ref="G6:G7"/>
    <mergeCell ref="A2:H2"/>
    <mergeCell ref="F4:H4"/>
    <mergeCell ref="A5:A7"/>
    <mergeCell ref="B5:B7"/>
    <mergeCell ref="C5:C7"/>
    <mergeCell ref="D5:G5"/>
    <mergeCell ref="H5:H7"/>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II67"/>
  <sheetViews>
    <sheetView tabSelected="1" zoomScalePageLayoutView="0" workbookViewId="0" topLeftCell="A1">
      <selection activeCell="A3" sqref="A3:C3"/>
    </sheetView>
  </sheetViews>
  <sheetFormatPr defaultColWidth="9.140625" defaultRowHeight="15"/>
  <cols>
    <col min="1" max="1" width="6.00390625" style="492" customWidth="1"/>
    <col min="2" max="2" width="65.421875" style="492" customWidth="1"/>
    <col min="3" max="3" width="14.8515625" style="492" customWidth="1"/>
    <col min="4" max="16384" width="9.140625" style="492" customWidth="1"/>
  </cols>
  <sheetData>
    <row r="1" ht="18" customHeight="1">
      <c r="C1" s="523"/>
    </row>
    <row r="2" spans="1:3" ht="24" customHeight="1">
      <c r="A2" s="493" t="s">
        <v>661</v>
      </c>
      <c r="B2" s="493"/>
      <c r="C2" s="493"/>
    </row>
    <row r="3" spans="1:8" ht="20.25" customHeight="1">
      <c r="A3" s="343" t="s">
        <v>628</v>
      </c>
      <c r="B3" s="343"/>
      <c r="C3" s="343"/>
      <c r="D3" s="132"/>
      <c r="E3" s="132"/>
      <c r="F3" s="132"/>
      <c r="G3" s="132"/>
      <c r="H3" s="132"/>
    </row>
    <row r="4" ht="23.25" customHeight="1">
      <c r="C4" s="524" t="s">
        <v>7</v>
      </c>
    </row>
    <row r="5" spans="1:3" ht="36" customHeight="1">
      <c r="A5" s="494" t="s">
        <v>8</v>
      </c>
      <c r="B5" s="494" t="s">
        <v>9</v>
      </c>
      <c r="C5" s="494" t="s">
        <v>662</v>
      </c>
    </row>
    <row r="6" spans="1:3" ht="19.5" customHeight="1">
      <c r="A6" s="495" t="s">
        <v>10</v>
      </c>
      <c r="B6" s="496" t="s">
        <v>663</v>
      </c>
      <c r="C6" s="497">
        <v>12722323</v>
      </c>
    </row>
    <row r="7" spans="1:3" ht="19.5" customHeight="1">
      <c r="A7" s="498" t="s">
        <v>11</v>
      </c>
      <c r="B7" s="499" t="s">
        <v>119</v>
      </c>
      <c r="C7" s="500">
        <v>12840323</v>
      </c>
    </row>
    <row r="8" spans="1:3" ht="20.25" customHeight="1">
      <c r="A8" s="498" t="s">
        <v>32</v>
      </c>
      <c r="B8" s="499" t="s">
        <v>664</v>
      </c>
      <c r="C8" s="500">
        <v>118000</v>
      </c>
    </row>
    <row r="9" spans="1:3" ht="33" customHeight="1">
      <c r="A9" s="498" t="s">
        <v>33</v>
      </c>
      <c r="B9" s="499" t="s">
        <v>665</v>
      </c>
      <c r="C9" s="500">
        <v>2946917</v>
      </c>
    </row>
    <row r="10" spans="1:3" ht="22.5" customHeight="1">
      <c r="A10" s="498" t="s">
        <v>666</v>
      </c>
      <c r="B10" s="499" t="s">
        <v>667</v>
      </c>
      <c r="C10" s="501"/>
    </row>
    <row r="11" spans="1:3" ht="22.5" customHeight="1">
      <c r="A11" s="498" t="s">
        <v>13</v>
      </c>
      <c r="B11" s="499" t="s">
        <v>668</v>
      </c>
      <c r="C11" s="502">
        <v>163246</v>
      </c>
    </row>
    <row r="12" spans="1:3" ht="31.5">
      <c r="A12" s="263"/>
      <c r="B12" s="266" t="s">
        <v>669</v>
      </c>
      <c r="C12" s="501">
        <v>0.055395520131717314</v>
      </c>
    </row>
    <row r="13" spans="1:3" ht="15.75">
      <c r="A13" s="263">
        <v>1</v>
      </c>
      <c r="B13" s="264" t="s">
        <v>670</v>
      </c>
      <c r="C13" s="501"/>
    </row>
    <row r="14" spans="1:3" ht="15.75">
      <c r="A14" s="263">
        <v>2</v>
      </c>
      <c r="B14" s="264" t="s">
        <v>671</v>
      </c>
      <c r="C14" s="503">
        <v>163246</v>
      </c>
    </row>
    <row r="15" spans="1:243" ht="31.5">
      <c r="A15" s="265"/>
      <c r="B15" s="504" t="s">
        <v>672</v>
      </c>
      <c r="C15" s="505">
        <v>107973</v>
      </c>
      <c r="D15" s="507"/>
      <c r="E15" s="507"/>
      <c r="F15" s="507"/>
      <c r="G15" s="507"/>
      <c r="H15" s="507"/>
      <c r="I15" s="507"/>
      <c r="J15" s="507"/>
      <c r="K15" s="507"/>
      <c r="L15" s="507"/>
      <c r="M15" s="507"/>
      <c r="N15" s="507"/>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7"/>
      <c r="AN15" s="507"/>
      <c r="AO15" s="507"/>
      <c r="AP15" s="507"/>
      <c r="AQ15" s="507"/>
      <c r="AR15" s="507"/>
      <c r="AS15" s="507"/>
      <c r="AT15" s="507"/>
      <c r="AU15" s="507"/>
      <c r="AV15" s="507"/>
      <c r="AW15" s="507"/>
      <c r="AX15" s="507"/>
      <c r="AY15" s="507"/>
      <c r="AZ15" s="507"/>
      <c r="BA15" s="507"/>
      <c r="BB15" s="507"/>
      <c r="BC15" s="507"/>
      <c r="BD15" s="507"/>
      <c r="BE15" s="507"/>
      <c r="BF15" s="507"/>
      <c r="BG15" s="507"/>
      <c r="BH15" s="507"/>
      <c r="BI15" s="507"/>
      <c r="BJ15" s="507"/>
      <c r="BK15" s="507"/>
      <c r="BL15" s="507"/>
      <c r="BM15" s="507"/>
      <c r="BN15" s="507"/>
      <c r="BO15" s="507"/>
      <c r="BP15" s="507"/>
      <c r="BQ15" s="507"/>
      <c r="BR15" s="507"/>
      <c r="BS15" s="507"/>
      <c r="BT15" s="507"/>
      <c r="BU15" s="507"/>
      <c r="BV15" s="507"/>
      <c r="BW15" s="507"/>
      <c r="BX15" s="507"/>
      <c r="BY15" s="507"/>
      <c r="BZ15" s="507"/>
      <c r="CA15" s="507"/>
      <c r="CB15" s="507"/>
      <c r="CC15" s="507"/>
      <c r="CD15" s="507"/>
      <c r="CE15" s="507"/>
      <c r="CF15" s="507"/>
      <c r="CG15" s="507"/>
      <c r="CH15" s="507"/>
      <c r="CI15" s="507"/>
      <c r="CJ15" s="507"/>
      <c r="CK15" s="507"/>
      <c r="CL15" s="507"/>
      <c r="CM15" s="507"/>
      <c r="CN15" s="507"/>
      <c r="CO15" s="507"/>
      <c r="CP15" s="507"/>
      <c r="CQ15" s="507"/>
      <c r="CR15" s="507"/>
      <c r="CS15" s="507"/>
      <c r="CT15" s="507"/>
      <c r="CU15" s="507"/>
      <c r="CV15" s="507"/>
      <c r="CW15" s="507"/>
      <c r="CX15" s="507"/>
      <c r="CY15" s="507"/>
      <c r="CZ15" s="507"/>
      <c r="DA15" s="507"/>
      <c r="DB15" s="507"/>
      <c r="DC15" s="507"/>
      <c r="DD15" s="507"/>
      <c r="DE15" s="507"/>
      <c r="DF15" s="507"/>
      <c r="DG15" s="507"/>
      <c r="DH15" s="507"/>
      <c r="DI15" s="507"/>
      <c r="DJ15" s="507"/>
      <c r="DK15" s="507"/>
      <c r="DL15" s="507"/>
      <c r="DM15" s="507"/>
      <c r="DN15" s="507"/>
      <c r="DO15" s="507"/>
      <c r="DP15" s="507"/>
      <c r="DQ15" s="507"/>
      <c r="DR15" s="507"/>
      <c r="DS15" s="507"/>
      <c r="DT15" s="507"/>
      <c r="DU15" s="507"/>
      <c r="DV15" s="507"/>
      <c r="DW15" s="507"/>
      <c r="DX15" s="507"/>
      <c r="DY15" s="507"/>
      <c r="DZ15" s="507"/>
      <c r="EA15" s="507"/>
      <c r="EB15" s="507"/>
      <c r="EC15" s="507"/>
      <c r="ED15" s="507"/>
      <c r="EE15" s="507"/>
      <c r="EF15" s="507"/>
      <c r="EG15" s="507"/>
      <c r="EH15" s="507"/>
      <c r="EI15" s="507"/>
      <c r="EJ15" s="507"/>
      <c r="EK15" s="507"/>
      <c r="EL15" s="507"/>
      <c r="EM15" s="507"/>
      <c r="EN15" s="507"/>
      <c r="EO15" s="507"/>
      <c r="EP15" s="507"/>
      <c r="EQ15" s="507"/>
      <c r="ER15" s="507"/>
      <c r="ES15" s="507"/>
      <c r="ET15" s="507"/>
      <c r="EU15" s="507"/>
      <c r="EV15" s="507"/>
      <c r="EW15" s="507"/>
      <c r="EX15" s="507"/>
      <c r="EY15" s="507"/>
      <c r="EZ15" s="507"/>
      <c r="FA15" s="507"/>
      <c r="FB15" s="507"/>
      <c r="FC15" s="507"/>
      <c r="FD15" s="507"/>
      <c r="FE15" s="507"/>
      <c r="FF15" s="507"/>
      <c r="FG15" s="507"/>
      <c r="FH15" s="507"/>
      <c r="FI15" s="507"/>
      <c r="FJ15" s="507"/>
      <c r="FK15" s="507"/>
      <c r="FL15" s="507"/>
      <c r="FM15" s="507"/>
      <c r="FN15" s="507"/>
      <c r="FO15" s="507"/>
      <c r="FP15" s="507"/>
      <c r="FQ15" s="507"/>
      <c r="FR15" s="507"/>
      <c r="FS15" s="507"/>
      <c r="FT15" s="507"/>
      <c r="FU15" s="507"/>
      <c r="FV15" s="507"/>
      <c r="FW15" s="507"/>
      <c r="FX15" s="507"/>
      <c r="FY15" s="507"/>
      <c r="FZ15" s="507"/>
      <c r="GA15" s="507"/>
      <c r="GB15" s="507"/>
      <c r="GC15" s="507"/>
      <c r="GD15" s="507"/>
      <c r="GE15" s="507"/>
      <c r="GF15" s="507"/>
      <c r="GG15" s="507"/>
      <c r="GH15" s="507"/>
      <c r="GI15" s="507"/>
      <c r="GJ15" s="507"/>
      <c r="GK15" s="507"/>
      <c r="GL15" s="507"/>
      <c r="GM15" s="507"/>
      <c r="GN15" s="507"/>
      <c r="GO15" s="507"/>
      <c r="GP15" s="507"/>
      <c r="GQ15" s="507"/>
      <c r="GR15" s="507"/>
      <c r="GS15" s="507"/>
      <c r="GT15" s="507"/>
      <c r="GU15" s="507"/>
      <c r="GV15" s="507"/>
      <c r="GW15" s="507"/>
      <c r="GX15" s="507"/>
      <c r="GY15" s="507"/>
      <c r="GZ15" s="507"/>
      <c r="HA15" s="507"/>
      <c r="HB15" s="507"/>
      <c r="HC15" s="507"/>
      <c r="HD15" s="507"/>
      <c r="HE15" s="507"/>
      <c r="HF15" s="507"/>
      <c r="HG15" s="507"/>
      <c r="HH15" s="507"/>
      <c r="HI15" s="507"/>
      <c r="HJ15" s="507"/>
      <c r="HK15" s="507"/>
      <c r="HL15" s="507"/>
      <c r="HM15" s="507"/>
      <c r="HN15" s="507"/>
      <c r="HO15" s="507"/>
      <c r="HP15" s="507"/>
      <c r="HQ15" s="507"/>
      <c r="HR15" s="507"/>
      <c r="HS15" s="507"/>
      <c r="HT15" s="507"/>
      <c r="HU15" s="507"/>
      <c r="HV15" s="507"/>
      <c r="HW15" s="507"/>
      <c r="HX15" s="507"/>
      <c r="HY15" s="507"/>
      <c r="HZ15" s="507"/>
      <c r="IA15" s="507"/>
      <c r="IB15" s="507"/>
      <c r="IC15" s="507"/>
      <c r="ID15" s="507"/>
      <c r="IE15" s="507"/>
      <c r="IF15" s="507"/>
      <c r="IG15" s="507"/>
      <c r="IH15" s="507"/>
      <c r="II15" s="507"/>
    </row>
    <row r="16" spans="1:243" ht="15.75">
      <c r="A16" s="265"/>
      <c r="B16" s="504" t="s">
        <v>673</v>
      </c>
      <c r="C16" s="505">
        <v>46263</v>
      </c>
      <c r="D16" s="507"/>
      <c r="E16" s="507"/>
      <c r="F16" s="507"/>
      <c r="G16" s="507"/>
      <c r="H16" s="507"/>
      <c r="I16" s="507"/>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c r="AH16" s="507"/>
      <c r="AI16" s="507"/>
      <c r="AJ16" s="507"/>
      <c r="AK16" s="507"/>
      <c r="AL16" s="507"/>
      <c r="AM16" s="507"/>
      <c r="AN16" s="507"/>
      <c r="AO16" s="507"/>
      <c r="AP16" s="507"/>
      <c r="AQ16" s="507"/>
      <c r="AR16" s="507"/>
      <c r="AS16" s="507"/>
      <c r="AT16" s="507"/>
      <c r="AU16" s="507"/>
      <c r="AV16" s="507"/>
      <c r="AW16" s="507"/>
      <c r="AX16" s="507"/>
      <c r="AY16" s="507"/>
      <c r="AZ16" s="507"/>
      <c r="BA16" s="507"/>
      <c r="BB16" s="507"/>
      <c r="BC16" s="507"/>
      <c r="BD16" s="507"/>
      <c r="BE16" s="507"/>
      <c r="BF16" s="507"/>
      <c r="BG16" s="507"/>
      <c r="BH16" s="507"/>
      <c r="BI16" s="507"/>
      <c r="BJ16" s="507"/>
      <c r="BK16" s="507"/>
      <c r="BL16" s="507"/>
      <c r="BM16" s="507"/>
      <c r="BN16" s="507"/>
      <c r="BO16" s="507"/>
      <c r="BP16" s="507"/>
      <c r="BQ16" s="507"/>
      <c r="BR16" s="507"/>
      <c r="BS16" s="507"/>
      <c r="BT16" s="507"/>
      <c r="BU16" s="507"/>
      <c r="BV16" s="507"/>
      <c r="BW16" s="507"/>
      <c r="BX16" s="507"/>
      <c r="BY16" s="507"/>
      <c r="BZ16" s="507"/>
      <c r="CA16" s="507"/>
      <c r="CB16" s="507"/>
      <c r="CC16" s="507"/>
      <c r="CD16" s="507"/>
      <c r="CE16" s="507"/>
      <c r="CF16" s="507"/>
      <c r="CG16" s="507"/>
      <c r="CH16" s="507"/>
      <c r="CI16" s="507"/>
      <c r="CJ16" s="507"/>
      <c r="CK16" s="507"/>
      <c r="CL16" s="507"/>
      <c r="CM16" s="507"/>
      <c r="CN16" s="507"/>
      <c r="CO16" s="507"/>
      <c r="CP16" s="507"/>
      <c r="CQ16" s="507"/>
      <c r="CR16" s="507"/>
      <c r="CS16" s="507"/>
      <c r="CT16" s="507"/>
      <c r="CU16" s="507"/>
      <c r="CV16" s="507"/>
      <c r="CW16" s="507"/>
      <c r="CX16" s="507"/>
      <c r="CY16" s="507"/>
      <c r="CZ16" s="507"/>
      <c r="DA16" s="507"/>
      <c r="DB16" s="507"/>
      <c r="DC16" s="507"/>
      <c r="DD16" s="507"/>
      <c r="DE16" s="507"/>
      <c r="DF16" s="507"/>
      <c r="DG16" s="507"/>
      <c r="DH16" s="507"/>
      <c r="DI16" s="507"/>
      <c r="DJ16" s="507"/>
      <c r="DK16" s="507"/>
      <c r="DL16" s="507"/>
      <c r="DM16" s="507"/>
      <c r="DN16" s="507"/>
      <c r="DO16" s="507"/>
      <c r="DP16" s="507"/>
      <c r="DQ16" s="507"/>
      <c r="DR16" s="507"/>
      <c r="DS16" s="507"/>
      <c r="DT16" s="507"/>
      <c r="DU16" s="507"/>
      <c r="DV16" s="507"/>
      <c r="DW16" s="507"/>
      <c r="DX16" s="507"/>
      <c r="DY16" s="507"/>
      <c r="DZ16" s="507"/>
      <c r="EA16" s="507"/>
      <c r="EB16" s="507"/>
      <c r="EC16" s="507"/>
      <c r="ED16" s="507"/>
      <c r="EE16" s="507"/>
      <c r="EF16" s="507"/>
      <c r="EG16" s="507"/>
      <c r="EH16" s="507"/>
      <c r="EI16" s="507"/>
      <c r="EJ16" s="507"/>
      <c r="EK16" s="507"/>
      <c r="EL16" s="507"/>
      <c r="EM16" s="507"/>
      <c r="EN16" s="507"/>
      <c r="EO16" s="507"/>
      <c r="EP16" s="507"/>
      <c r="EQ16" s="507"/>
      <c r="ER16" s="507"/>
      <c r="ES16" s="507"/>
      <c r="ET16" s="507"/>
      <c r="EU16" s="507"/>
      <c r="EV16" s="507"/>
      <c r="EW16" s="507"/>
      <c r="EX16" s="507"/>
      <c r="EY16" s="507"/>
      <c r="EZ16" s="507"/>
      <c r="FA16" s="507"/>
      <c r="FB16" s="507"/>
      <c r="FC16" s="507"/>
      <c r="FD16" s="507"/>
      <c r="FE16" s="507"/>
      <c r="FF16" s="507"/>
      <c r="FG16" s="507"/>
      <c r="FH16" s="507"/>
      <c r="FI16" s="507"/>
      <c r="FJ16" s="507"/>
      <c r="FK16" s="507"/>
      <c r="FL16" s="507"/>
      <c r="FM16" s="507"/>
      <c r="FN16" s="507"/>
      <c r="FO16" s="507"/>
      <c r="FP16" s="507"/>
      <c r="FQ16" s="507"/>
      <c r="FR16" s="507"/>
      <c r="FS16" s="507"/>
      <c r="FT16" s="507"/>
      <c r="FU16" s="507"/>
      <c r="FV16" s="507"/>
      <c r="FW16" s="507"/>
      <c r="FX16" s="507"/>
      <c r="FY16" s="507"/>
      <c r="FZ16" s="507"/>
      <c r="GA16" s="507"/>
      <c r="GB16" s="507"/>
      <c r="GC16" s="507"/>
      <c r="GD16" s="507"/>
      <c r="GE16" s="507"/>
      <c r="GF16" s="507"/>
      <c r="GG16" s="507"/>
      <c r="GH16" s="507"/>
      <c r="GI16" s="507"/>
      <c r="GJ16" s="507"/>
      <c r="GK16" s="507"/>
      <c r="GL16" s="507"/>
      <c r="GM16" s="507"/>
      <c r="GN16" s="507"/>
      <c r="GO16" s="507"/>
      <c r="GP16" s="507"/>
      <c r="GQ16" s="507"/>
      <c r="GR16" s="507"/>
      <c r="GS16" s="507"/>
      <c r="GT16" s="507"/>
      <c r="GU16" s="507"/>
      <c r="GV16" s="507"/>
      <c r="GW16" s="507"/>
      <c r="GX16" s="507"/>
      <c r="GY16" s="507"/>
      <c r="GZ16" s="507"/>
      <c r="HA16" s="507"/>
      <c r="HB16" s="507"/>
      <c r="HC16" s="507"/>
      <c r="HD16" s="507"/>
      <c r="HE16" s="507"/>
      <c r="HF16" s="507"/>
      <c r="HG16" s="507"/>
      <c r="HH16" s="507"/>
      <c r="HI16" s="507"/>
      <c r="HJ16" s="507"/>
      <c r="HK16" s="507"/>
      <c r="HL16" s="507"/>
      <c r="HM16" s="507"/>
      <c r="HN16" s="507"/>
      <c r="HO16" s="507"/>
      <c r="HP16" s="507"/>
      <c r="HQ16" s="507"/>
      <c r="HR16" s="507"/>
      <c r="HS16" s="507"/>
      <c r="HT16" s="507"/>
      <c r="HU16" s="507"/>
      <c r="HV16" s="507"/>
      <c r="HW16" s="507"/>
      <c r="HX16" s="507"/>
      <c r="HY16" s="507"/>
      <c r="HZ16" s="507"/>
      <c r="IA16" s="507"/>
      <c r="IB16" s="507"/>
      <c r="IC16" s="507"/>
      <c r="ID16" s="507"/>
      <c r="IE16" s="507"/>
      <c r="IF16" s="507"/>
      <c r="IG16" s="507"/>
      <c r="IH16" s="507"/>
      <c r="II16" s="507"/>
    </row>
    <row r="17" spans="1:243" ht="31.5">
      <c r="A17" s="265"/>
      <c r="B17" s="504" t="s">
        <v>674</v>
      </c>
      <c r="C17" s="505">
        <v>9010</v>
      </c>
      <c r="D17" s="507"/>
      <c r="E17" s="507"/>
      <c r="F17" s="507"/>
      <c r="G17" s="507"/>
      <c r="H17" s="507"/>
      <c r="I17" s="507"/>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c r="BA17" s="507"/>
      <c r="BB17" s="507"/>
      <c r="BC17" s="507"/>
      <c r="BD17" s="507"/>
      <c r="BE17" s="507"/>
      <c r="BF17" s="507"/>
      <c r="BG17" s="507"/>
      <c r="BH17" s="507"/>
      <c r="BI17" s="507"/>
      <c r="BJ17" s="507"/>
      <c r="BK17" s="507"/>
      <c r="BL17" s="507"/>
      <c r="BM17" s="507"/>
      <c r="BN17" s="507"/>
      <c r="BO17" s="507"/>
      <c r="BP17" s="507"/>
      <c r="BQ17" s="507"/>
      <c r="BR17" s="507"/>
      <c r="BS17" s="507"/>
      <c r="BT17" s="507"/>
      <c r="BU17" s="507"/>
      <c r="BV17" s="507"/>
      <c r="BW17" s="507"/>
      <c r="BX17" s="507"/>
      <c r="BY17" s="507"/>
      <c r="BZ17" s="507"/>
      <c r="CA17" s="507"/>
      <c r="CB17" s="507"/>
      <c r="CC17" s="507"/>
      <c r="CD17" s="507"/>
      <c r="CE17" s="507"/>
      <c r="CF17" s="507"/>
      <c r="CG17" s="507"/>
      <c r="CH17" s="507"/>
      <c r="CI17" s="507"/>
      <c r="CJ17" s="507"/>
      <c r="CK17" s="507"/>
      <c r="CL17" s="507"/>
      <c r="CM17" s="507"/>
      <c r="CN17" s="507"/>
      <c r="CO17" s="507"/>
      <c r="CP17" s="507"/>
      <c r="CQ17" s="507"/>
      <c r="CR17" s="507"/>
      <c r="CS17" s="507"/>
      <c r="CT17" s="507"/>
      <c r="CU17" s="507"/>
      <c r="CV17" s="507"/>
      <c r="CW17" s="507"/>
      <c r="CX17" s="507"/>
      <c r="CY17" s="507"/>
      <c r="CZ17" s="507"/>
      <c r="DA17" s="507"/>
      <c r="DB17" s="507"/>
      <c r="DC17" s="507"/>
      <c r="DD17" s="507"/>
      <c r="DE17" s="507"/>
      <c r="DF17" s="507"/>
      <c r="DG17" s="507"/>
      <c r="DH17" s="507"/>
      <c r="DI17" s="507"/>
      <c r="DJ17" s="507"/>
      <c r="DK17" s="507"/>
      <c r="DL17" s="507"/>
      <c r="DM17" s="507"/>
      <c r="DN17" s="507"/>
      <c r="DO17" s="507"/>
      <c r="DP17" s="507"/>
      <c r="DQ17" s="507"/>
      <c r="DR17" s="507"/>
      <c r="DS17" s="507"/>
      <c r="DT17" s="507"/>
      <c r="DU17" s="507"/>
      <c r="DV17" s="507"/>
      <c r="DW17" s="507"/>
      <c r="DX17" s="507"/>
      <c r="DY17" s="507"/>
      <c r="DZ17" s="507"/>
      <c r="EA17" s="507"/>
      <c r="EB17" s="507"/>
      <c r="EC17" s="507"/>
      <c r="ED17" s="507"/>
      <c r="EE17" s="507"/>
      <c r="EF17" s="507"/>
      <c r="EG17" s="507"/>
      <c r="EH17" s="507"/>
      <c r="EI17" s="507"/>
      <c r="EJ17" s="507"/>
      <c r="EK17" s="507"/>
      <c r="EL17" s="507"/>
      <c r="EM17" s="507"/>
      <c r="EN17" s="507"/>
      <c r="EO17" s="507"/>
      <c r="EP17" s="507"/>
      <c r="EQ17" s="507"/>
      <c r="ER17" s="507"/>
      <c r="ES17" s="507"/>
      <c r="ET17" s="507"/>
      <c r="EU17" s="507"/>
      <c r="EV17" s="507"/>
      <c r="EW17" s="507"/>
      <c r="EX17" s="507"/>
      <c r="EY17" s="507"/>
      <c r="EZ17" s="507"/>
      <c r="FA17" s="507"/>
      <c r="FB17" s="507"/>
      <c r="FC17" s="507"/>
      <c r="FD17" s="507"/>
      <c r="FE17" s="507"/>
      <c r="FF17" s="507"/>
      <c r="FG17" s="507"/>
      <c r="FH17" s="507"/>
      <c r="FI17" s="507"/>
      <c r="FJ17" s="507"/>
      <c r="FK17" s="507"/>
      <c r="FL17" s="507"/>
      <c r="FM17" s="507"/>
      <c r="FN17" s="507"/>
      <c r="FO17" s="507"/>
      <c r="FP17" s="507"/>
      <c r="FQ17" s="507"/>
      <c r="FR17" s="507"/>
      <c r="FS17" s="507"/>
      <c r="FT17" s="507"/>
      <c r="FU17" s="507"/>
      <c r="FV17" s="507"/>
      <c r="FW17" s="507"/>
      <c r="FX17" s="507"/>
      <c r="FY17" s="507"/>
      <c r="FZ17" s="507"/>
      <c r="GA17" s="507"/>
      <c r="GB17" s="507"/>
      <c r="GC17" s="507"/>
      <c r="GD17" s="507"/>
      <c r="GE17" s="507"/>
      <c r="GF17" s="507"/>
      <c r="GG17" s="507"/>
      <c r="GH17" s="507"/>
      <c r="GI17" s="507"/>
      <c r="GJ17" s="507"/>
      <c r="GK17" s="507"/>
      <c r="GL17" s="507"/>
      <c r="GM17" s="507"/>
      <c r="GN17" s="507"/>
      <c r="GO17" s="507"/>
      <c r="GP17" s="507"/>
      <c r="GQ17" s="507"/>
      <c r="GR17" s="507"/>
      <c r="GS17" s="507"/>
      <c r="GT17" s="507"/>
      <c r="GU17" s="507"/>
      <c r="GV17" s="507"/>
      <c r="GW17" s="507"/>
      <c r="GX17" s="507"/>
      <c r="GY17" s="507"/>
      <c r="GZ17" s="507"/>
      <c r="HA17" s="507"/>
      <c r="HB17" s="507"/>
      <c r="HC17" s="507"/>
      <c r="HD17" s="507"/>
      <c r="HE17" s="507"/>
      <c r="HF17" s="507"/>
      <c r="HG17" s="507"/>
      <c r="HH17" s="507"/>
      <c r="HI17" s="507"/>
      <c r="HJ17" s="507"/>
      <c r="HK17" s="507"/>
      <c r="HL17" s="507"/>
      <c r="HM17" s="507"/>
      <c r="HN17" s="507"/>
      <c r="HO17" s="507"/>
      <c r="HP17" s="507"/>
      <c r="HQ17" s="507"/>
      <c r="HR17" s="507"/>
      <c r="HS17" s="507"/>
      <c r="HT17" s="507"/>
      <c r="HU17" s="507"/>
      <c r="HV17" s="507"/>
      <c r="HW17" s="507"/>
      <c r="HX17" s="507"/>
      <c r="HY17" s="507"/>
      <c r="HZ17" s="507"/>
      <c r="IA17" s="507"/>
      <c r="IB17" s="507"/>
      <c r="IC17" s="507"/>
      <c r="ID17" s="507"/>
      <c r="IE17" s="507"/>
      <c r="IF17" s="507"/>
      <c r="IG17" s="507"/>
      <c r="IH17" s="507"/>
      <c r="II17" s="507"/>
    </row>
    <row r="18" spans="1:243" ht="31.5">
      <c r="A18" s="265"/>
      <c r="B18" s="504" t="s">
        <v>675</v>
      </c>
      <c r="C18" s="505"/>
      <c r="D18" s="507"/>
      <c r="E18" s="507"/>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7"/>
      <c r="AK18" s="507"/>
      <c r="AL18" s="507"/>
      <c r="AM18" s="507"/>
      <c r="AN18" s="507"/>
      <c r="AO18" s="507"/>
      <c r="AP18" s="507"/>
      <c r="AQ18" s="507"/>
      <c r="AR18" s="507"/>
      <c r="AS18" s="507"/>
      <c r="AT18" s="507"/>
      <c r="AU18" s="507"/>
      <c r="AV18" s="507"/>
      <c r="AW18" s="507"/>
      <c r="AX18" s="507"/>
      <c r="AY18" s="507"/>
      <c r="AZ18" s="507"/>
      <c r="BA18" s="507"/>
      <c r="BB18" s="507"/>
      <c r="BC18" s="507"/>
      <c r="BD18" s="507"/>
      <c r="BE18" s="507"/>
      <c r="BF18" s="507"/>
      <c r="BG18" s="507"/>
      <c r="BH18" s="507"/>
      <c r="BI18" s="507"/>
      <c r="BJ18" s="507"/>
      <c r="BK18" s="507"/>
      <c r="BL18" s="507"/>
      <c r="BM18" s="507"/>
      <c r="BN18" s="507"/>
      <c r="BO18" s="507"/>
      <c r="BP18" s="507"/>
      <c r="BQ18" s="507"/>
      <c r="BR18" s="507"/>
      <c r="BS18" s="507"/>
      <c r="BT18" s="507"/>
      <c r="BU18" s="507"/>
      <c r="BV18" s="507"/>
      <c r="BW18" s="507"/>
      <c r="BX18" s="507"/>
      <c r="BY18" s="507"/>
      <c r="BZ18" s="507"/>
      <c r="CA18" s="507"/>
      <c r="CB18" s="507"/>
      <c r="CC18" s="507"/>
      <c r="CD18" s="507"/>
      <c r="CE18" s="507"/>
      <c r="CF18" s="507"/>
      <c r="CG18" s="507"/>
      <c r="CH18" s="507"/>
      <c r="CI18" s="507"/>
      <c r="CJ18" s="507"/>
      <c r="CK18" s="507"/>
      <c r="CL18" s="507"/>
      <c r="CM18" s="507"/>
      <c r="CN18" s="507"/>
      <c r="CO18" s="507"/>
      <c r="CP18" s="507"/>
      <c r="CQ18" s="507"/>
      <c r="CR18" s="507"/>
      <c r="CS18" s="507"/>
      <c r="CT18" s="507"/>
      <c r="CU18" s="507"/>
      <c r="CV18" s="507"/>
      <c r="CW18" s="507"/>
      <c r="CX18" s="507"/>
      <c r="CY18" s="507"/>
      <c r="CZ18" s="507"/>
      <c r="DA18" s="507"/>
      <c r="DB18" s="507"/>
      <c r="DC18" s="507"/>
      <c r="DD18" s="507"/>
      <c r="DE18" s="507"/>
      <c r="DF18" s="507"/>
      <c r="DG18" s="507"/>
      <c r="DH18" s="507"/>
      <c r="DI18" s="507"/>
      <c r="DJ18" s="507"/>
      <c r="DK18" s="507"/>
      <c r="DL18" s="507"/>
      <c r="DM18" s="507"/>
      <c r="DN18" s="507"/>
      <c r="DO18" s="507"/>
      <c r="DP18" s="507"/>
      <c r="DQ18" s="507"/>
      <c r="DR18" s="507"/>
      <c r="DS18" s="507"/>
      <c r="DT18" s="507"/>
      <c r="DU18" s="507"/>
      <c r="DV18" s="507"/>
      <c r="DW18" s="507"/>
      <c r="DX18" s="507"/>
      <c r="DY18" s="507"/>
      <c r="DZ18" s="507"/>
      <c r="EA18" s="507"/>
      <c r="EB18" s="507"/>
      <c r="EC18" s="507"/>
      <c r="ED18" s="507"/>
      <c r="EE18" s="507"/>
      <c r="EF18" s="507"/>
      <c r="EG18" s="507"/>
      <c r="EH18" s="507"/>
      <c r="EI18" s="507"/>
      <c r="EJ18" s="507"/>
      <c r="EK18" s="507"/>
      <c r="EL18" s="507"/>
      <c r="EM18" s="507"/>
      <c r="EN18" s="507"/>
      <c r="EO18" s="507"/>
      <c r="EP18" s="507"/>
      <c r="EQ18" s="507"/>
      <c r="ER18" s="507"/>
      <c r="ES18" s="507"/>
      <c r="ET18" s="507"/>
      <c r="EU18" s="507"/>
      <c r="EV18" s="507"/>
      <c r="EW18" s="507"/>
      <c r="EX18" s="507"/>
      <c r="EY18" s="507"/>
      <c r="EZ18" s="507"/>
      <c r="FA18" s="507"/>
      <c r="FB18" s="507"/>
      <c r="FC18" s="507"/>
      <c r="FD18" s="507"/>
      <c r="FE18" s="507"/>
      <c r="FF18" s="507"/>
      <c r="FG18" s="507"/>
      <c r="FH18" s="507"/>
      <c r="FI18" s="507"/>
      <c r="FJ18" s="507"/>
      <c r="FK18" s="507"/>
      <c r="FL18" s="507"/>
      <c r="FM18" s="507"/>
      <c r="FN18" s="507"/>
      <c r="FO18" s="507"/>
      <c r="FP18" s="507"/>
      <c r="FQ18" s="507"/>
      <c r="FR18" s="507"/>
      <c r="FS18" s="507"/>
      <c r="FT18" s="507"/>
      <c r="FU18" s="507"/>
      <c r="FV18" s="507"/>
      <c r="FW18" s="507"/>
      <c r="FX18" s="507"/>
      <c r="FY18" s="507"/>
      <c r="FZ18" s="507"/>
      <c r="GA18" s="507"/>
      <c r="GB18" s="507"/>
      <c r="GC18" s="507"/>
      <c r="GD18" s="507"/>
      <c r="GE18" s="507"/>
      <c r="GF18" s="507"/>
      <c r="GG18" s="507"/>
      <c r="GH18" s="507"/>
      <c r="GI18" s="507"/>
      <c r="GJ18" s="507"/>
      <c r="GK18" s="507"/>
      <c r="GL18" s="507"/>
      <c r="GM18" s="507"/>
      <c r="GN18" s="507"/>
      <c r="GO18" s="507"/>
      <c r="GP18" s="507"/>
      <c r="GQ18" s="507"/>
      <c r="GR18" s="507"/>
      <c r="GS18" s="507"/>
      <c r="GT18" s="507"/>
      <c r="GU18" s="507"/>
      <c r="GV18" s="507"/>
      <c r="GW18" s="507"/>
      <c r="GX18" s="507"/>
      <c r="GY18" s="507"/>
      <c r="GZ18" s="507"/>
      <c r="HA18" s="507"/>
      <c r="HB18" s="507"/>
      <c r="HC18" s="507"/>
      <c r="HD18" s="507"/>
      <c r="HE18" s="507"/>
      <c r="HF18" s="507"/>
      <c r="HG18" s="507"/>
      <c r="HH18" s="507"/>
      <c r="HI18" s="507"/>
      <c r="HJ18" s="507"/>
      <c r="HK18" s="507"/>
      <c r="HL18" s="507"/>
      <c r="HM18" s="507"/>
      <c r="HN18" s="507"/>
      <c r="HO18" s="507"/>
      <c r="HP18" s="507"/>
      <c r="HQ18" s="507"/>
      <c r="HR18" s="507"/>
      <c r="HS18" s="507"/>
      <c r="HT18" s="507"/>
      <c r="HU18" s="507"/>
      <c r="HV18" s="507"/>
      <c r="HW18" s="507"/>
      <c r="HX18" s="507"/>
      <c r="HY18" s="507"/>
      <c r="HZ18" s="507"/>
      <c r="IA18" s="507"/>
      <c r="IB18" s="507"/>
      <c r="IC18" s="507"/>
      <c r="ID18" s="507"/>
      <c r="IE18" s="507"/>
      <c r="IF18" s="507"/>
      <c r="IG18" s="507"/>
      <c r="IH18" s="507"/>
      <c r="II18" s="507"/>
    </row>
    <row r="19" spans="1:3" ht="31.5">
      <c r="A19" s="265"/>
      <c r="B19" s="504" t="s">
        <v>676</v>
      </c>
      <c r="C19" s="505">
        <v>0</v>
      </c>
    </row>
    <row r="20" spans="1:243" ht="15.75">
      <c r="A20" s="263">
        <v>3</v>
      </c>
      <c r="B20" s="264" t="s">
        <v>677</v>
      </c>
      <c r="C20" s="508">
        <v>0</v>
      </c>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7"/>
      <c r="BA20" s="507"/>
      <c r="BB20" s="507"/>
      <c r="BC20" s="507"/>
      <c r="BD20" s="507"/>
      <c r="BE20" s="507"/>
      <c r="BF20" s="507"/>
      <c r="BG20" s="507"/>
      <c r="BH20" s="507"/>
      <c r="BI20" s="507"/>
      <c r="BJ20" s="507"/>
      <c r="BK20" s="507"/>
      <c r="BL20" s="507"/>
      <c r="BM20" s="507"/>
      <c r="BN20" s="507"/>
      <c r="BO20" s="507"/>
      <c r="BP20" s="507"/>
      <c r="BQ20" s="507"/>
      <c r="BR20" s="507"/>
      <c r="BS20" s="507"/>
      <c r="BT20" s="507"/>
      <c r="BU20" s="507"/>
      <c r="BV20" s="507"/>
      <c r="BW20" s="507"/>
      <c r="BX20" s="507"/>
      <c r="BY20" s="507"/>
      <c r="BZ20" s="507"/>
      <c r="CA20" s="507"/>
      <c r="CB20" s="507"/>
      <c r="CC20" s="507"/>
      <c r="CD20" s="507"/>
      <c r="CE20" s="507"/>
      <c r="CF20" s="507"/>
      <c r="CG20" s="507"/>
      <c r="CH20" s="507"/>
      <c r="CI20" s="507"/>
      <c r="CJ20" s="507"/>
      <c r="CK20" s="507"/>
      <c r="CL20" s="507"/>
      <c r="CM20" s="507"/>
      <c r="CN20" s="507"/>
      <c r="CO20" s="507"/>
      <c r="CP20" s="507"/>
      <c r="CQ20" s="507"/>
      <c r="CR20" s="507"/>
      <c r="CS20" s="507"/>
      <c r="CT20" s="507"/>
      <c r="CU20" s="507"/>
      <c r="CV20" s="507"/>
      <c r="CW20" s="507"/>
      <c r="CX20" s="507"/>
      <c r="CY20" s="507"/>
      <c r="CZ20" s="507"/>
      <c r="DA20" s="507"/>
      <c r="DB20" s="507"/>
      <c r="DC20" s="507"/>
      <c r="DD20" s="507"/>
      <c r="DE20" s="507"/>
      <c r="DF20" s="507"/>
      <c r="DG20" s="507"/>
      <c r="DH20" s="507"/>
      <c r="DI20" s="507"/>
      <c r="DJ20" s="507"/>
      <c r="DK20" s="507"/>
      <c r="DL20" s="507"/>
      <c r="DM20" s="507"/>
      <c r="DN20" s="507"/>
      <c r="DO20" s="507"/>
      <c r="DP20" s="507"/>
      <c r="DQ20" s="507"/>
      <c r="DR20" s="507"/>
      <c r="DS20" s="507"/>
      <c r="DT20" s="507"/>
      <c r="DU20" s="507"/>
      <c r="DV20" s="507"/>
      <c r="DW20" s="507"/>
      <c r="DX20" s="507"/>
      <c r="DY20" s="507"/>
      <c r="DZ20" s="507"/>
      <c r="EA20" s="507"/>
      <c r="EB20" s="507"/>
      <c r="EC20" s="507"/>
      <c r="ED20" s="507"/>
      <c r="EE20" s="507"/>
      <c r="EF20" s="507"/>
      <c r="EG20" s="507"/>
      <c r="EH20" s="507"/>
      <c r="EI20" s="507"/>
      <c r="EJ20" s="507"/>
      <c r="EK20" s="507"/>
      <c r="EL20" s="507"/>
      <c r="EM20" s="507"/>
      <c r="EN20" s="507"/>
      <c r="EO20" s="507"/>
      <c r="EP20" s="507"/>
      <c r="EQ20" s="507"/>
      <c r="ER20" s="507"/>
      <c r="ES20" s="507"/>
      <c r="ET20" s="507"/>
      <c r="EU20" s="507"/>
      <c r="EV20" s="507"/>
      <c r="EW20" s="507"/>
      <c r="EX20" s="507"/>
      <c r="EY20" s="507"/>
      <c r="EZ20" s="507"/>
      <c r="FA20" s="507"/>
      <c r="FB20" s="507"/>
      <c r="FC20" s="507"/>
      <c r="FD20" s="507"/>
      <c r="FE20" s="507"/>
      <c r="FF20" s="507"/>
      <c r="FG20" s="507"/>
      <c r="FH20" s="507"/>
      <c r="FI20" s="507"/>
      <c r="FJ20" s="507"/>
      <c r="FK20" s="507"/>
      <c r="FL20" s="507"/>
      <c r="FM20" s="507"/>
      <c r="FN20" s="507"/>
      <c r="FO20" s="507"/>
      <c r="FP20" s="507"/>
      <c r="FQ20" s="507"/>
      <c r="FR20" s="507"/>
      <c r="FS20" s="507"/>
      <c r="FT20" s="507"/>
      <c r="FU20" s="507"/>
      <c r="FV20" s="507"/>
      <c r="FW20" s="507"/>
      <c r="FX20" s="507"/>
      <c r="FY20" s="507"/>
      <c r="FZ20" s="507"/>
      <c r="GA20" s="507"/>
      <c r="GB20" s="507"/>
      <c r="GC20" s="507"/>
      <c r="GD20" s="507"/>
      <c r="GE20" s="507"/>
      <c r="GF20" s="507"/>
      <c r="GG20" s="507"/>
      <c r="GH20" s="507"/>
      <c r="GI20" s="507"/>
      <c r="GJ20" s="507"/>
      <c r="GK20" s="507"/>
      <c r="GL20" s="507"/>
      <c r="GM20" s="507"/>
      <c r="GN20" s="507"/>
      <c r="GO20" s="507"/>
      <c r="GP20" s="507"/>
      <c r="GQ20" s="507"/>
      <c r="GR20" s="507"/>
      <c r="GS20" s="507"/>
      <c r="GT20" s="507"/>
      <c r="GU20" s="507"/>
      <c r="GV20" s="507"/>
      <c r="GW20" s="507"/>
      <c r="GX20" s="507"/>
      <c r="GY20" s="507"/>
      <c r="GZ20" s="507"/>
      <c r="HA20" s="507"/>
      <c r="HB20" s="507"/>
      <c r="HC20" s="507"/>
      <c r="HD20" s="507"/>
      <c r="HE20" s="507"/>
      <c r="HF20" s="507"/>
      <c r="HG20" s="507"/>
      <c r="HH20" s="507"/>
      <c r="HI20" s="507"/>
      <c r="HJ20" s="507"/>
      <c r="HK20" s="507"/>
      <c r="HL20" s="507"/>
      <c r="HM20" s="507"/>
      <c r="HN20" s="507"/>
      <c r="HO20" s="507"/>
      <c r="HP20" s="507"/>
      <c r="HQ20" s="507"/>
      <c r="HR20" s="507"/>
      <c r="HS20" s="507"/>
      <c r="HT20" s="507"/>
      <c r="HU20" s="507"/>
      <c r="HV20" s="507"/>
      <c r="HW20" s="507"/>
      <c r="HX20" s="507"/>
      <c r="HY20" s="507"/>
      <c r="HZ20" s="507"/>
      <c r="IA20" s="507"/>
      <c r="IB20" s="507"/>
      <c r="IC20" s="507"/>
      <c r="ID20" s="507"/>
      <c r="IE20" s="507"/>
      <c r="IF20" s="507"/>
      <c r="IG20" s="507"/>
      <c r="IH20" s="507"/>
      <c r="II20" s="507"/>
    </row>
    <row r="21" spans="1:3" ht="31.5" hidden="1">
      <c r="A21" s="265"/>
      <c r="B21" s="266" t="s">
        <v>678</v>
      </c>
      <c r="C21" s="506"/>
    </row>
    <row r="22" spans="1:3" ht="15.75">
      <c r="A22" s="498" t="s">
        <v>18</v>
      </c>
      <c r="B22" s="499" t="s">
        <v>679</v>
      </c>
      <c r="C22" s="509">
        <v>23600</v>
      </c>
    </row>
    <row r="23" spans="1:3" ht="15.75">
      <c r="A23" s="498">
        <v>1</v>
      </c>
      <c r="B23" s="499" t="s">
        <v>680</v>
      </c>
      <c r="C23" s="509">
        <v>23600</v>
      </c>
    </row>
    <row r="24" spans="1:3" ht="15.75">
      <c r="A24" s="263" t="s">
        <v>15</v>
      </c>
      <c r="B24" s="264" t="s">
        <v>670</v>
      </c>
      <c r="C24" s="503"/>
    </row>
    <row r="25" spans="1:243" ht="15.75">
      <c r="A25" s="263" t="s">
        <v>15</v>
      </c>
      <c r="B25" s="264" t="s">
        <v>671</v>
      </c>
      <c r="C25" s="503">
        <v>23600</v>
      </c>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507"/>
      <c r="AV25" s="507"/>
      <c r="AW25" s="507"/>
      <c r="AX25" s="507"/>
      <c r="AY25" s="507"/>
      <c r="AZ25" s="507"/>
      <c r="BA25" s="507"/>
      <c r="BB25" s="507"/>
      <c r="BC25" s="507"/>
      <c r="BD25" s="507"/>
      <c r="BE25" s="507"/>
      <c r="BF25" s="507"/>
      <c r="BG25" s="507"/>
      <c r="BH25" s="507"/>
      <c r="BI25" s="507"/>
      <c r="BJ25" s="507"/>
      <c r="BK25" s="507"/>
      <c r="BL25" s="507"/>
      <c r="BM25" s="507"/>
      <c r="BN25" s="507"/>
      <c r="BO25" s="507"/>
      <c r="BP25" s="507"/>
      <c r="BQ25" s="507"/>
      <c r="BR25" s="507"/>
      <c r="BS25" s="507"/>
      <c r="BT25" s="507"/>
      <c r="BU25" s="507"/>
      <c r="BV25" s="507"/>
      <c r="BW25" s="507"/>
      <c r="BX25" s="507"/>
      <c r="BY25" s="507"/>
      <c r="BZ25" s="507"/>
      <c r="CA25" s="507"/>
      <c r="CB25" s="507"/>
      <c r="CC25" s="507"/>
      <c r="CD25" s="507"/>
      <c r="CE25" s="507"/>
      <c r="CF25" s="507"/>
      <c r="CG25" s="507"/>
      <c r="CH25" s="507"/>
      <c r="CI25" s="507"/>
      <c r="CJ25" s="507"/>
      <c r="CK25" s="507"/>
      <c r="CL25" s="507"/>
      <c r="CM25" s="507"/>
      <c r="CN25" s="507"/>
      <c r="CO25" s="507"/>
      <c r="CP25" s="507"/>
      <c r="CQ25" s="507"/>
      <c r="CR25" s="507"/>
      <c r="CS25" s="507"/>
      <c r="CT25" s="507"/>
      <c r="CU25" s="507"/>
      <c r="CV25" s="507"/>
      <c r="CW25" s="507"/>
      <c r="CX25" s="507"/>
      <c r="CY25" s="507"/>
      <c r="CZ25" s="507"/>
      <c r="DA25" s="507"/>
      <c r="DB25" s="507"/>
      <c r="DC25" s="507"/>
      <c r="DD25" s="507"/>
      <c r="DE25" s="507"/>
      <c r="DF25" s="507"/>
      <c r="DG25" s="507"/>
      <c r="DH25" s="507"/>
      <c r="DI25" s="507"/>
      <c r="DJ25" s="507"/>
      <c r="DK25" s="507"/>
      <c r="DL25" s="507"/>
      <c r="DM25" s="507"/>
      <c r="DN25" s="507"/>
      <c r="DO25" s="507"/>
      <c r="DP25" s="507"/>
      <c r="DQ25" s="507"/>
      <c r="DR25" s="507"/>
      <c r="DS25" s="507"/>
      <c r="DT25" s="507"/>
      <c r="DU25" s="507"/>
      <c r="DV25" s="507"/>
      <c r="DW25" s="507"/>
      <c r="DX25" s="507"/>
      <c r="DY25" s="507"/>
      <c r="DZ25" s="507"/>
      <c r="EA25" s="507"/>
      <c r="EB25" s="507"/>
      <c r="EC25" s="507"/>
      <c r="ED25" s="507"/>
      <c r="EE25" s="507"/>
      <c r="EF25" s="507"/>
      <c r="EG25" s="507"/>
      <c r="EH25" s="507"/>
      <c r="EI25" s="507"/>
      <c r="EJ25" s="507"/>
      <c r="EK25" s="507"/>
      <c r="EL25" s="507"/>
      <c r="EM25" s="507"/>
      <c r="EN25" s="507"/>
      <c r="EO25" s="507"/>
      <c r="EP25" s="507"/>
      <c r="EQ25" s="507"/>
      <c r="ER25" s="507"/>
      <c r="ES25" s="507"/>
      <c r="ET25" s="507"/>
      <c r="EU25" s="507"/>
      <c r="EV25" s="507"/>
      <c r="EW25" s="507"/>
      <c r="EX25" s="507"/>
      <c r="EY25" s="507"/>
      <c r="EZ25" s="507"/>
      <c r="FA25" s="507"/>
      <c r="FB25" s="507"/>
      <c r="FC25" s="507"/>
      <c r="FD25" s="507"/>
      <c r="FE25" s="507"/>
      <c r="FF25" s="507"/>
      <c r="FG25" s="507"/>
      <c r="FH25" s="507"/>
      <c r="FI25" s="507"/>
      <c r="FJ25" s="507"/>
      <c r="FK25" s="507"/>
      <c r="FL25" s="507"/>
      <c r="FM25" s="507"/>
      <c r="FN25" s="507"/>
      <c r="FO25" s="507"/>
      <c r="FP25" s="507"/>
      <c r="FQ25" s="507"/>
      <c r="FR25" s="507"/>
      <c r="FS25" s="507"/>
      <c r="FT25" s="507"/>
      <c r="FU25" s="507"/>
      <c r="FV25" s="507"/>
      <c r="FW25" s="507"/>
      <c r="FX25" s="507"/>
      <c r="FY25" s="507"/>
      <c r="FZ25" s="507"/>
      <c r="GA25" s="507"/>
      <c r="GB25" s="507"/>
      <c r="GC25" s="507"/>
      <c r="GD25" s="507"/>
      <c r="GE25" s="507"/>
      <c r="GF25" s="507"/>
      <c r="GG25" s="507"/>
      <c r="GH25" s="507"/>
      <c r="GI25" s="507"/>
      <c r="GJ25" s="507"/>
      <c r="GK25" s="507"/>
      <c r="GL25" s="507"/>
      <c r="GM25" s="507"/>
      <c r="GN25" s="507"/>
      <c r="GO25" s="507"/>
      <c r="GP25" s="507"/>
      <c r="GQ25" s="507"/>
      <c r="GR25" s="507"/>
      <c r="GS25" s="507"/>
      <c r="GT25" s="507"/>
      <c r="GU25" s="507"/>
      <c r="GV25" s="507"/>
      <c r="GW25" s="507"/>
      <c r="GX25" s="507"/>
      <c r="GY25" s="507"/>
      <c r="GZ25" s="507"/>
      <c r="HA25" s="507"/>
      <c r="HB25" s="507"/>
      <c r="HC25" s="507"/>
      <c r="HD25" s="507"/>
      <c r="HE25" s="507"/>
      <c r="HF25" s="507"/>
      <c r="HG25" s="507"/>
      <c r="HH25" s="507"/>
      <c r="HI25" s="507"/>
      <c r="HJ25" s="507"/>
      <c r="HK25" s="507"/>
      <c r="HL25" s="507"/>
      <c r="HM25" s="507"/>
      <c r="HN25" s="507"/>
      <c r="HO25" s="507"/>
      <c r="HP25" s="507"/>
      <c r="HQ25" s="507"/>
      <c r="HR25" s="507"/>
      <c r="HS25" s="507"/>
      <c r="HT25" s="507"/>
      <c r="HU25" s="507"/>
      <c r="HV25" s="507"/>
      <c r="HW25" s="507"/>
      <c r="HX25" s="507"/>
      <c r="HY25" s="507"/>
      <c r="HZ25" s="507"/>
      <c r="IA25" s="507"/>
      <c r="IB25" s="507"/>
      <c r="IC25" s="507"/>
      <c r="ID25" s="507"/>
      <c r="IE25" s="507"/>
      <c r="IF25" s="507"/>
      <c r="IG25" s="507"/>
      <c r="IH25" s="507"/>
      <c r="II25" s="507"/>
    </row>
    <row r="26" spans="1:243" ht="31.5">
      <c r="A26" s="265"/>
      <c r="B26" s="504" t="s">
        <v>672</v>
      </c>
      <c r="C26" s="505">
        <v>12875</v>
      </c>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7"/>
      <c r="AS26" s="507"/>
      <c r="AT26" s="507"/>
      <c r="AU26" s="507"/>
      <c r="AV26" s="507"/>
      <c r="AW26" s="507"/>
      <c r="AX26" s="507"/>
      <c r="AY26" s="507"/>
      <c r="AZ26" s="507"/>
      <c r="BA26" s="507"/>
      <c r="BB26" s="507"/>
      <c r="BC26" s="507"/>
      <c r="BD26" s="507"/>
      <c r="BE26" s="507"/>
      <c r="BF26" s="507"/>
      <c r="BG26" s="507"/>
      <c r="BH26" s="507"/>
      <c r="BI26" s="507"/>
      <c r="BJ26" s="507"/>
      <c r="BK26" s="507"/>
      <c r="BL26" s="507"/>
      <c r="BM26" s="507"/>
      <c r="BN26" s="507"/>
      <c r="BO26" s="507"/>
      <c r="BP26" s="507"/>
      <c r="BQ26" s="507"/>
      <c r="BR26" s="507"/>
      <c r="BS26" s="507"/>
      <c r="BT26" s="507"/>
      <c r="BU26" s="507"/>
      <c r="BV26" s="507"/>
      <c r="BW26" s="507"/>
      <c r="BX26" s="507"/>
      <c r="BY26" s="507"/>
      <c r="BZ26" s="507"/>
      <c r="CA26" s="507"/>
      <c r="CB26" s="507"/>
      <c r="CC26" s="507"/>
      <c r="CD26" s="507"/>
      <c r="CE26" s="507"/>
      <c r="CF26" s="507"/>
      <c r="CG26" s="507"/>
      <c r="CH26" s="507"/>
      <c r="CI26" s="507"/>
      <c r="CJ26" s="507"/>
      <c r="CK26" s="507"/>
      <c r="CL26" s="507"/>
      <c r="CM26" s="507"/>
      <c r="CN26" s="507"/>
      <c r="CO26" s="507"/>
      <c r="CP26" s="507"/>
      <c r="CQ26" s="507"/>
      <c r="CR26" s="507"/>
      <c r="CS26" s="507"/>
      <c r="CT26" s="507"/>
      <c r="CU26" s="507"/>
      <c r="CV26" s="507"/>
      <c r="CW26" s="507"/>
      <c r="CX26" s="507"/>
      <c r="CY26" s="507"/>
      <c r="CZ26" s="507"/>
      <c r="DA26" s="507"/>
      <c r="DB26" s="507"/>
      <c r="DC26" s="507"/>
      <c r="DD26" s="507"/>
      <c r="DE26" s="507"/>
      <c r="DF26" s="507"/>
      <c r="DG26" s="507"/>
      <c r="DH26" s="507"/>
      <c r="DI26" s="507"/>
      <c r="DJ26" s="507"/>
      <c r="DK26" s="507"/>
      <c r="DL26" s="507"/>
      <c r="DM26" s="507"/>
      <c r="DN26" s="507"/>
      <c r="DO26" s="507"/>
      <c r="DP26" s="507"/>
      <c r="DQ26" s="507"/>
      <c r="DR26" s="507"/>
      <c r="DS26" s="507"/>
      <c r="DT26" s="507"/>
      <c r="DU26" s="507"/>
      <c r="DV26" s="507"/>
      <c r="DW26" s="507"/>
      <c r="DX26" s="507"/>
      <c r="DY26" s="507"/>
      <c r="DZ26" s="507"/>
      <c r="EA26" s="507"/>
      <c r="EB26" s="507"/>
      <c r="EC26" s="507"/>
      <c r="ED26" s="507"/>
      <c r="EE26" s="507"/>
      <c r="EF26" s="507"/>
      <c r="EG26" s="507"/>
      <c r="EH26" s="507"/>
      <c r="EI26" s="507"/>
      <c r="EJ26" s="507"/>
      <c r="EK26" s="507"/>
      <c r="EL26" s="507"/>
      <c r="EM26" s="507"/>
      <c r="EN26" s="507"/>
      <c r="EO26" s="507"/>
      <c r="EP26" s="507"/>
      <c r="EQ26" s="507"/>
      <c r="ER26" s="507"/>
      <c r="ES26" s="507"/>
      <c r="ET26" s="507"/>
      <c r="EU26" s="507"/>
      <c r="EV26" s="507"/>
      <c r="EW26" s="507"/>
      <c r="EX26" s="507"/>
      <c r="EY26" s="507"/>
      <c r="EZ26" s="507"/>
      <c r="FA26" s="507"/>
      <c r="FB26" s="507"/>
      <c r="FC26" s="507"/>
      <c r="FD26" s="507"/>
      <c r="FE26" s="507"/>
      <c r="FF26" s="507"/>
      <c r="FG26" s="507"/>
      <c r="FH26" s="507"/>
      <c r="FI26" s="507"/>
      <c r="FJ26" s="507"/>
      <c r="FK26" s="507"/>
      <c r="FL26" s="507"/>
      <c r="FM26" s="507"/>
      <c r="FN26" s="507"/>
      <c r="FO26" s="507"/>
      <c r="FP26" s="507"/>
      <c r="FQ26" s="507"/>
      <c r="FR26" s="507"/>
      <c r="FS26" s="507"/>
      <c r="FT26" s="507"/>
      <c r="FU26" s="507"/>
      <c r="FV26" s="507"/>
      <c r="FW26" s="507"/>
      <c r="FX26" s="507"/>
      <c r="FY26" s="507"/>
      <c r="FZ26" s="507"/>
      <c r="GA26" s="507"/>
      <c r="GB26" s="507"/>
      <c r="GC26" s="507"/>
      <c r="GD26" s="507"/>
      <c r="GE26" s="507"/>
      <c r="GF26" s="507"/>
      <c r="GG26" s="507"/>
      <c r="GH26" s="507"/>
      <c r="GI26" s="507"/>
      <c r="GJ26" s="507"/>
      <c r="GK26" s="507"/>
      <c r="GL26" s="507"/>
      <c r="GM26" s="507"/>
      <c r="GN26" s="507"/>
      <c r="GO26" s="507"/>
      <c r="GP26" s="507"/>
      <c r="GQ26" s="507"/>
      <c r="GR26" s="507"/>
      <c r="GS26" s="507"/>
      <c r="GT26" s="507"/>
      <c r="GU26" s="507"/>
      <c r="GV26" s="507"/>
      <c r="GW26" s="507"/>
      <c r="GX26" s="507"/>
      <c r="GY26" s="507"/>
      <c r="GZ26" s="507"/>
      <c r="HA26" s="507"/>
      <c r="HB26" s="507"/>
      <c r="HC26" s="507"/>
      <c r="HD26" s="507"/>
      <c r="HE26" s="507"/>
      <c r="HF26" s="507"/>
      <c r="HG26" s="507"/>
      <c r="HH26" s="507"/>
      <c r="HI26" s="507"/>
      <c r="HJ26" s="507"/>
      <c r="HK26" s="507"/>
      <c r="HL26" s="507"/>
      <c r="HM26" s="507"/>
      <c r="HN26" s="507"/>
      <c r="HO26" s="507"/>
      <c r="HP26" s="507"/>
      <c r="HQ26" s="507"/>
      <c r="HR26" s="507"/>
      <c r="HS26" s="507"/>
      <c r="HT26" s="507"/>
      <c r="HU26" s="507"/>
      <c r="HV26" s="507"/>
      <c r="HW26" s="507"/>
      <c r="HX26" s="507"/>
      <c r="HY26" s="507"/>
      <c r="HZ26" s="507"/>
      <c r="IA26" s="507"/>
      <c r="IB26" s="507"/>
      <c r="IC26" s="507"/>
      <c r="ID26" s="507"/>
      <c r="IE26" s="507"/>
      <c r="IF26" s="507"/>
      <c r="IG26" s="507"/>
      <c r="IH26" s="507"/>
      <c r="II26" s="507"/>
    </row>
    <row r="27" spans="1:243" ht="15.75">
      <c r="A27" s="265"/>
      <c r="B27" s="504" t="s">
        <v>673</v>
      </c>
      <c r="C27" s="505">
        <v>7710</v>
      </c>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7"/>
      <c r="AT27" s="507"/>
      <c r="AU27" s="507"/>
      <c r="AV27" s="507"/>
      <c r="AW27" s="507"/>
      <c r="AX27" s="507"/>
      <c r="AY27" s="507"/>
      <c r="AZ27" s="507"/>
      <c r="BA27" s="507"/>
      <c r="BB27" s="507"/>
      <c r="BC27" s="507"/>
      <c r="BD27" s="507"/>
      <c r="BE27" s="507"/>
      <c r="BF27" s="507"/>
      <c r="BG27" s="507"/>
      <c r="BH27" s="507"/>
      <c r="BI27" s="507"/>
      <c r="BJ27" s="507"/>
      <c r="BK27" s="507"/>
      <c r="BL27" s="507"/>
      <c r="BM27" s="507"/>
      <c r="BN27" s="507"/>
      <c r="BO27" s="507"/>
      <c r="BP27" s="507"/>
      <c r="BQ27" s="507"/>
      <c r="BR27" s="507"/>
      <c r="BS27" s="507"/>
      <c r="BT27" s="507"/>
      <c r="BU27" s="507"/>
      <c r="BV27" s="507"/>
      <c r="BW27" s="507"/>
      <c r="BX27" s="507"/>
      <c r="BY27" s="507"/>
      <c r="BZ27" s="507"/>
      <c r="CA27" s="507"/>
      <c r="CB27" s="507"/>
      <c r="CC27" s="507"/>
      <c r="CD27" s="507"/>
      <c r="CE27" s="507"/>
      <c r="CF27" s="507"/>
      <c r="CG27" s="507"/>
      <c r="CH27" s="507"/>
      <c r="CI27" s="507"/>
      <c r="CJ27" s="507"/>
      <c r="CK27" s="507"/>
      <c r="CL27" s="507"/>
      <c r="CM27" s="507"/>
      <c r="CN27" s="507"/>
      <c r="CO27" s="507"/>
      <c r="CP27" s="507"/>
      <c r="CQ27" s="507"/>
      <c r="CR27" s="507"/>
      <c r="CS27" s="507"/>
      <c r="CT27" s="507"/>
      <c r="CU27" s="507"/>
      <c r="CV27" s="507"/>
      <c r="CW27" s="507"/>
      <c r="CX27" s="507"/>
      <c r="CY27" s="507"/>
      <c r="CZ27" s="507"/>
      <c r="DA27" s="507"/>
      <c r="DB27" s="507"/>
      <c r="DC27" s="507"/>
      <c r="DD27" s="507"/>
      <c r="DE27" s="507"/>
      <c r="DF27" s="507"/>
      <c r="DG27" s="507"/>
      <c r="DH27" s="507"/>
      <c r="DI27" s="507"/>
      <c r="DJ27" s="507"/>
      <c r="DK27" s="507"/>
      <c r="DL27" s="507"/>
      <c r="DM27" s="507"/>
      <c r="DN27" s="507"/>
      <c r="DO27" s="507"/>
      <c r="DP27" s="507"/>
      <c r="DQ27" s="507"/>
      <c r="DR27" s="507"/>
      <c r="DS27" s="507"/>
      <c r="DT27" s="507"/>
      <c r="DU27" s="507"/>
      <c r="DV27" s="507"/>
      <c r="DW27" s="507"/>
      <c r="DX27" s="507"/>
      <c r="DY27" s="507"/>
      <c r="DZ27" s="507"/>
      <c r="EA27" s="507"/>
      <c r="EB27" s="507"/>
      <c r="EC27" s="507"/>
      <c r="ED27" s="507"/>
      <c r="EE27" s="507"/>
      <c r="EF27" s="507"/>
      <c r="EG27" s="507"/>
      <c r="EH27" s="507"/>
      <c r="EI27" s="507"/>
      <c r="EJ27" s="507"/>
      <c r="EK27" s="507"/>
      <c r="EL27" s="507"/>
      <c r="EM27" s="507"/>
      <c r="EN27" s="507"/>
      <c r="EO27" s="507"/>
      <c r="EP27" s="507"/>
      <c r="EQ27" s="507"/>
      <c r="ER27" s="507"/>
      <c r="ES27" s="507"/>
      <c r="ET27" s="507"/>
      <c r="EU27" s="507"/>
      <c r="EV27" s="507"/>
      <c r="EW27" s="507"/>
      <c r="EX27" s="507"/>
      <c r="EY27" s="507"/>
      <c r="EZ27" s="507"/>
      <c r="FA27" s="507"/>
      <c r="FB27" s="507"/>
      <c r="FC27" s="507"/>
      <c r="FD27" s="507"/>
      <c r="FE27" s="507"/>
      <c r="FF27" s="507"/>
      <c r="FG27" s="507"/>
      <c r="FH27" s="507"/>
      <c r="FI27" s="507"/>
      <c r="FJ27" s="507"/>
      <c r="FK27" s="507"/>
      <c r="FL27" s="507"/>
      <c r="FM27" s="507"/>
      <c r="FN27" s="507"/>
      <c r="FO27" s="507"/>
      <c r="FP27" s="507"/>
      <c r="FQ27" s="507"/>
      <c r="FR27" s="507"/>
      <c r="FS27" s="507"/>
      <c r="FT27" s="507"/>
      <c r="FU27" s="507"/>
      <c r="FV27" s="507"/>
      <c r="FW27" s="507"/>
      <c r="FX27" s="507"/>
      <c r="FY27" s="507"/>
      <c r="FZ27" s="507"/>
      <c r="GA27" s="507"/>
      <c r="GB27" s="507"/>
      <c r="GC27" s="507"/>
      <c r="GD27" s="507"/>
      <c r="GE27" s="507"/>
      <c r="GF27" s="507"/>
      <c r="GG27" s="507"/>
      <c r="GH27" s="507"/>
      <c r="GI27" s="507"/>
      <c r="GJ27" s="507"/>
      <c r="GK27" s="507"/>
      <c r="GL27" s="507"/>
      <c r="GM27" s="507"/>
      <c r="GN27" s="507"/>
      <c r="GO27" s="507"/>
      <c r="GP27" s="507"/>
      <c r="GQ27" s="507"/>
      <c r="GR27" s="507"/>
      <c r="GS27" s="507"/>
      <c r="GT27" s="507"/>
      <c r="GU27" s="507"/>
      <c r="GV27" s="507"/>
      <c r="GW27" s="507"/>
      <c r="GX27" s="507"/>
      <c r="GY27" s="507"/>
      <c r="GZ27" s="507"/>
      <c r="HA27" s="507"/>
      <c r="HB27" s="507"/>
      <c r="HC27" s="507"/>
      <c r="HD27" s="507"/>
      <c r="HE27" s="507"/>
      <c r="HF27" s="507"/>
      <c r="HG27" s="507"/>
      <c r="HH27" s="507"/>
      <c r="HI27" s="507"/>
      <c r="HJ27" s="507"/>
      <c r="HK27" s="507"/>
      <c r="HL27" s="507"/>
      <c r="HM27" s="507"/>
      <c r="HN27" s="507"/>
      <c r="HO27" s="507"/>
      <c r="HP27" s="507"/>
      <c r="HQ27" s="507"/>
      <c r="HR27" s="507"/>
      <c r="HS27" s="507"/>
      <c r="HT27" s="507"/>
      <c r="HU27" s="507"/>
      <c r="HV27" s="507"/>
      <c r="HW27" s="507"/>
      <c r="HX27" s="507"/>
      <c r="HY27" s="507"/>
      <c r="HZ27" s="507"/>
      <c r="IA27" s="507"/>
      <c r="IB27" s="507"/>
      <c r="IC27" s="507"/>
      <c r="ID27" s="507"/>
      <c r="IE27" s="507"/>
      <c r="IF27" s="507"/>
      <c r="IG27" s="507"/>
      <c r="IH27" s="507"/>
      <c r="II27" s="507"/>
    </row>
    <row r="28" spans="1:243" ht="31.5">
      <c r="A28" s="265"/>
      <c r="B28" s="504" t="s">
        <v>674</v>
      </c>
      <c r="C28" s="505">
        <v>2583</v>
      </c>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7"/>
      <c r="AM28" s="507"/>
      <c r="AN28" s="507"/>
      <c r="AO28" s="507"/>
      <c r="AP28" s="507"/>
      <c r="AQ28" s="507"/>
      <c r="AR28" s="507"/>
      <c r="AS28" s="507"/>
      <c r="AT28" s="507"/>
      <c r="AU28" s="507"/>
      <c r="AV28" s="507"/>
      <c r="AW28" s="507"/>
      <c r="AX28" s="507"/>
      <c r="AY28" s="507"/>
      <c r="AZ28" s="507"/>
      <c r="BA28" s="507"/>
      <c r="BB28" s="507"/>
      <c r="BC28" s="507"/>
      <c r="BD28" s="507"/>
      <c r="BE28" s="507"/>
      <c r="BF28" s="507"/>
      <c r="BG28" s="507"/>
      <c r="BH28" s="507"/>
      <c r="BI28" s="507"/>
      <c r="BJ28" s="507"/>
      <c r="BK28" s="507"/>
      <c r="BL28" s="507"/>
      <c r="BM28" s="507"/>
      <c r="BN28" s="507"/>
      <c r="BO28" s="507"/>
      <c r="BP28" s="507"/>
      <c r="BQ28" s="507"/>
      <c r="BR28" s="507"/>
      <c r="BS28" s="507"/>
      <c r="BT28" s="507"/>
      <c r="BU28" s="507"/>
      <c r="BV28" s="507"/>
      <c r="BW28" s="507"/>
      <c r="BX28" s="507"/>
      <c r="BY28" s="507"/>
      <c r="BZ28" s="507"/>
      <c r="CA28" s="507"/>
      <c r="CB28" s="507"/>
      <c r="CC28" s="507"/>
      <c r="CD28" s="507"/>
      <c r="CE28" s="507"/>
      <c r="CF28" s="507"/>
      <c r="CG28" s="507"/>
      <c r="CH28" s="507"/>
      <c r="CI28" s="507"/>
      <c r="CJ28" s="507"/>
      <c r="CK28" s="507"/>
      <c r="CL28" s="507"/>
      <c r="CM28" s="507"/>
      <c r="CN28" s="507"/>
      <c r="CO28" s="507"/>
      <c r="CP28" s="507"/>
      <c r="CQ28" s="507"/>
      <c r="CR28" s="507"/>
      <c r="CS28" s="507"/>
      <c r="CT28" s="507"/>
      <c r="CU28" s="507"/>
      <c r="CV28" s="507"/>
      <c r="CW28" s="507"/>
      <c r="CX28" s="507"/>
      <c r="CY28" s="507"/>
      <c r="CZ28" s="507"/>
      <c r="DA28" s="507"/>
      <c r="DB28" s="507"/>
      <c r="DC28" s="507"/>
      <c r="DD28" s="507"/>
      <c r="DE28" s="507"/>
      <c r="DF28" s="507"/>
      <c r="DG28" s="507"/>
      <c r="DH28" s="507"/>
      <c r="DI28" s="507"/>
      <c r="DJ28" s="507"/>
      <c r="DK28" s="507"/>
      <c r="DL28" s="507"/>
      <c r="DM28" s="507"/>
      <c r="DN28" s="507"/>
      <c r="DO28" s="507"/>
      <c r="DP28" s="507"/>
      <c r="DQ28" s="507"/>
      <c r="DR28" s="507"/>
      <c r="DS28" s="507"/>
      <c r="DT28" s="507"/>
      <c r="DU28" s="507"/>
      <c r="DV28" s="507"/>
      <c r="DW28" s="507"/>
      <c r="DX28" s="507"/>
      <c r="DY28" s="507"/>
      <c r="DZ28" s="507"/>
      <c r="EA28" s="507"/>
      <c r="EB28" s="507"/>
      <c r="EC28" s="507"/>
      <c r="ED28" s="507"/>
      <c r="EE28" s="507"/>
      <c r="EF28" s="507"/>
      <c r="EG28" s="507"/>
      <c r="EH28" s="507"/>
      <c r="EI28" s="507"/>
      <c r="EJ28" s="507"/>
      <c r="EK28" s="507"/>
      <c r="EL28" s="507"/>
      <c r="EM28" s="507"/>
      <c r="EN28" s="507"/>
      <c r="EO28" s="507"/>
      <c r="EP28" s="507"/>
      <c r="EQ28" s="507"/>
      <c r="ER28" s="507"/>
      <c r="ES28" s="507"/>
      <c r="ET28" s="507"/>
      <c r="EU28" s="507"/>
      <c r="EV28" s="507"/>
      <c r="EW28" s="507"/>
      <c r="EX28" s="507"/>
      <c r="EY28" s="507"/>
      <c r="EZ28" s="507"/>
      <c r="FA28" s="507"/>
      <c r="FB28" s="507"/>
      <c r="FC28" s="507"/>
      <c r="FD28" s="507"/>
      <c r="FE28" s="507"/>
      <c r="FF28" s="507"/>
      <c r="FG28" s="507"/>
      <c r="FH28" s="507"/>
      <c r="FI28" s="507"/>
      <c r="FJ28" s="507"/>
      <c r="FK28" s="507"/>
      <c r="FL28" s="507"/>
      <c r="FM28" s="507"/>
      <c r="FN28" s="507"/>
      <c r="FO28" s="507"/>
      <c r="FP28" s="507"/>
      <c r="FQ28" s="507"/>
      <c r="FR28" s="507"/>
      <c r="FS28" s="507"/>
      <c r="FT28" s="507"/>
      <c r="FU28" s="507"/>
      <c r="FV28" s="507"/>
      <c r="FW28" s="507"/>
      <c r="FX28" s="507"/>
      <c r="FY28" s="507"/>
      <c r="FZ28" s="507"/>
      <c r="GA28" s="507"/>
      <c r="GB28" s="507"/>
      <c r="GC28" s="507"/>
      <c r="GD28" s="507"/>
      <c r="GE28" s="507"/>
      <c r="GF28" s="507"/>
      <c r="GG28" s="507"/>
      <c r="GH28" s="507"/>
      <c r="GI28" s="507"/>
      <c r="GJ28" s="507"/>
      <c r="GK28" s="507"/>
      <c r="GL28" s="507"/>
      <c r="GM28" s="507"/>
      <c r="GN28" s="507"/>
      <c r="GO28" s="507"/>
      <c r="GP28" s="507"/>
      <c r="GQ28" s="507"/>
      <c r="GR28" s="507"/>
      <c r="GS28" s="507"/>
      <c r="GT28" s="507"/>
      <c r="GU28" s="507"/>
      <c r="GV28" s="507"/>
      <c r="GW28" s="507"/>
      <c r="GX28" s="507"/>
      <c r="GY28" s="507"/>
      <c r="GZ28" s="507"/>
      <c r="HA28" s="507"/>
      <c r="HB28" s="507"/>
      <c r="HC28" s="507"/>
      <c r="HD28" s="507"/>
      <c r="HE28" s="507"/>
      <c r="HF28" s="507"/>
      <c r="HG28" s="507"/>
      <c r="HH28" s="507"/>
      <c r="HI28" s="507"/>
      <c r="HJ28" s="507"/>
      <c r="HK28" s="507"/>
      <c r="HL28" s="507"/>
      <c r="HM28" s="507"/>
      <c r="HN28" s="507"/>
      <c r="HO28" s="507"/>
      <c r="HP28" s="507"/>
      <c r="HQ28" s="507"/>
      <c r="HR28" s="507"/>
      <c r="HS28" s="507"/>
      <c r="HT28" s="507"/>
      <c r="HU28" s="507"/>
      <c r="HV28" s="507"/>
      <c r="HW28" s="507"/>
      <c r="HX28" s="507"/>
      <c r="HY28" s="507"/>
      <c r="HZ28" s="507"/>
      <c r="IA28" s="507"/>
      <c r="IB28" s="507"/>
      <c r="IC28" s="507"/>
      <c r="ID28" s="507"/>
      <c r="IE28" s="507"/>
      <c r="IF28" s="507"/>
      <c r="IG28" s="507"/>
      <c r="IH28" s="507"/>
      <c r="II28" s="507"/>
    </row>
    <row r="29" spans="1:243" ht="31.5">
      <c r="A29" s="265"/>
      <c r="B29" s="504" t="s">
        <v>675</v>
      </c>
      <c r="C29" s="505">
        <v>432</v>
      </c>
      <c r="D29" s="507"/>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7"/>
      <c r="AH29" s="507"/>
      <c r="AI29" s="507"/>
      <c r="AJ29" s="507"/>
      <c r="AK29" s="507"/>
      <c r="AL29" s="507"/>
      <c r="AM29" s="507"/>
      <c r="AN29" s="507"/>
      <c r="AO29" s="507"/>
      <c r="AP29" s="507"/>
      <c r="AQ29" s="507"/>
      <c r="AR29" s="507"/>
      <c r="AS29" s="507"/>
      <c r="AT29" s="507"/>
      <c r="AU29" s="507"/>
      <c r="AV29" s="507"/>
      <c r="AW29" s="507"/>
      <c r="AX29" s="507"/>
      <c r="AY29" s="507"/>
      <c r="AZ29" s="507"/>
      <c r="BA29" s="507"/>
      <c r="BB29" s="507"/>
      <c r="BC29" s="507"/>
      <c r="BD29" s="507"/>
      <c r="BE29" s="507"/>
      <c r="BF29" s="507"/>
      <c r="BG29" s="507"/>
      <c r="BH29" s="507"/>
      <c r="BI29" s="507"/>
      <c r="BJ29" s="507"/>
      <c r="BK29" s="507"/>
      <c r="BL29" s="507"/>
      <c r="BM29" s="507"/>
      <c r="BN29" s="507"/>
      <c r="BO29" s="507"/>
      <c r="BP29" s="507"/>
      <c r="BQ29" s="507"/>
      <c r="BR29" s="507"/>
      <c r="BS29" s="507"/>
      <c r="BT29" s="507"/>
      <c r="BU29" s="507"/>
      <c r="BV29" s="507"/>
      <c r="BW29" s="507"/>
      <c r="BX29" s="507"/>
      <c r="BY29" s="507"/>
      <c r="BZ29" s="507"/>
      <c r="CA29" s="507"/>
      <c r="CB29" s="507"/>
      <c r="CC29" s="507"/>
      <c r="CD29" s="507"/>
      <c r="CE29" s="507"/>
      <c r="CF29" s="507"/>
      <c r="CG29" s="507"/>
      <c r="CH29" s="507"/>
      <c r="CI29" s="507"/>
      <c r="CJ29" s="507"/>
      <c r="CK29" s="507"/>
      <c r="CL29" s="507"/>
      <c r="CM29" s="507"/>
      <c r="CN29" s="507"/>
      <c r="CO29" s="507"/>
      <c r="CP29" s="507"/>
      <c r="CQ29" s="507"/>
      <c r="CR29" s="507"/>
      <c r="CS29" s="507"/>
      <c r="CT29" s="507"/>
      <c r="CU29" s="507"/>
      <c r="CV29" s="507"/>
      <c r="CW29" s="507"/>
      <c r="CX29" s="507"/>
      <c r="CY29" s="507"/>
      <c r="CZ29" s="507"/>
      <c r="DA29" s="507"/>
      <c r="DB29" s="507"/>
      <c r="DC29" s="507"/>
      <c r="DD29" s="507"/>
      <c r="DE29" s="507"/>
      <c r="DF29" s="507"/>
      <c r="DG29" s="507"/>
      <c r="DH29" s="507"/>
      <c r="DI29" s="507"/>
      <c r="DJ29" s="507"/>
      <c r="DK29" s="507"/>
      <c r="DL29" s="507"/>
      <c r="DM29" s="507"/>
      <c r="DN29" s="507"/>
      <c r="DO29" s="507"/>
      <c r="DP29" s="507"/>
      <c r="DQ29" s="507"/>
      <c r="DR29" s="507"/>
      <c r="DS29" s="507"/>
      <c r="DT29" s="507"/>
      <c r="DU29" s="507"/>
      <c r="DV29" s="507"/>
      <c r="DW29" s="507"/>
      <c r="DX29" s="507"/>
      <c r="DY29" s="507"/>
      <c r="DZ29" s="507"/>
      <c r="EA29" s="507"/>
      <c r="EB29" s="507"/>
      <c r="EC29" s="507"/>
      <c r="ED29" s="507"/>
      <c r="EE29" s="507"/>
      <c r="EF29" s="507"/>
      <c r="EG29" s="507"/>
      <c r="EH29" s="507"/>
      <c r="EI29" s="507"/>
      <c r="EJ29" s="507"/>
      <c r="EK29" s="507"/>
      <c r="EL29" s="507"/>
      <c r="EM29" s="507"/>
      <c r="EN29" s="507"/>
      <c r="EO29" s="507"/>
      <c r="EP29" s="507"/>
      <c r="EQ29" s="507"/>
      <c r="ER29" s="507"/>
      <c r="ES29" s="507"/>
      <c r="ET29" s="507"/>
      <c r="EU29" s="507"/>
      <c r="EV29" s="507"/>
      <c r="EW29" s="507"/>
      <c r="EX29" s="507"/>
      <c r="EY29" s="507"/>
      <c r="EZ29" s="507"/>
      <c r="FA29" s="507"/>
      <c r="FB29" s="507"/>
      <c r="FC29" s="507"/>
      <c r="FD29" s="507"/>
      <c r="FE29" s="507"/>
      <c r="FF29" s="507"/>
      <c r="FG29" s="507"/>
      <c r="FH29" s="507"/>
      <c r="FI29" s="507"/>
      <c r="FJ29" s="507"/>
      <c r="FK29" s="507"/>
      <c r="FL29" s="507"/>
      <c r="FM29" s="507"/>
      <c r="FN29" s="507"/>
      <c r="FO29" s="507"/>
      <c r="FP29" s="507"/>
      <c r="FQ29" s="507"/>
      <c r="FR29" s="507"/>
      <c r="FS29" s="507"/>
      <c r="FT29" s="507"/>
      <c r="FU29" s="507"/>
      <c r="FV29" s="507"/>
      <c r="FW29" s="507"/>
      <c r="FX29" s="507"/>
      <c r="FY29" s="507"/>
      <c r="FZ29" s="507"/>
      <c r="GA29" s="507"/>
      <c r="GB29" s="507"/>
      <c r="GC29" s="507"/>
      <c r="GD29" s="507"/>
      <c r="GE29" s="507"/>
      <c r="GF29" s="507"/>
      <c r="GG29" s="507"/>
      <c r="GH29" s="507"/>
      <c r="GI29" s="507"/>
      <c r="GJ29" s="507"/>
      <c r="GK29" s="507"/>
      <c r="GL29" s="507"/>
      <c r="GM29" s="507"/>
      <c r="GN29" s="507"/>
      <c r="GO29" s="507"/>
      <c r="GP29" s="507"/>
      <c r="GQ29" s="507"/>
      <c r="GR29" s="507"/>
      <c r="GS29" s="507"/>
      <c r="GT29" s="507"/>
      <c r="GU29" s="507"/>
      <c r="GV29" s="507"/>
      <c r="GW29" s="507"/>
      <c r="GX29" s="507"/>
      <c r="GY29" s="507"/>
      <c r="GZ29" s="507"/>
      <c r="HA29" s="507"/>
      <c r="HB29" s="507"/>
      <c r="HC29" s="507"/>
      <c r="HD29" s="507"/>
      <c r="HE29" s="507"/>
      <c r="HF29" s="507"/>
      <c r="HG29" s="507"/>
      <c r="HH29" s="507"/>
      <c r="HI29" s="507"/>
      <c r="HJ29" s="507"/>
      <c r="HK29" s="507"/>
      <c r="HL29" s="507"/>
      <c r="HM29" s="507"/>
      <c r="HN29" s="507"/>
      <c r="HO29" s="507"/>
      <c r="HP29" s="507"/>
      <c r="HQ29" s="507"/>
      <c r="HR29" s="507"/>
      <c r="HS29" s="507"/>
      <c r="HT29" s="507"/>
      <c r="HU29" s="507"/>
      <c r="HV29" s="507"/>
      <c r="HW29" s="507"/>
      <c r="HX29" s="507"/>
      <c r="HY29" s="507"/>
      <c r="HZ29" s="507"/>
      <c r="IA29" s="507"/>
      <c r="IB29" s="507"/>
      <c r="IC29" s="507"/>
      <c r="ID29" s="507"/>
      <c r="IE29" s="507"/>
      <c r="IF29" s="507"/>
      <c r="IG29" s="507"/>
      <c r="IH29" s="507"/>
      <c r="II29" s="507"/>
    </row>
    <row r="30" spans="1:3" ht="31.5">
      <c r="A30" s="265"/>
      <c r="B30" s="504" t="s">
        <v>676</v>
      </c>
      <c r="C30" s="505"/>
    </row>
    <row r="31" spans="1:3" ht="15.75">
      <c r="A31" s="263" t="s">
        <v>15</v>
      </c>
      <c r="B31" s="264" t="s">
        <v>310</v>
      </c>
      <c r="C31" s="508">
        <v>0</v>
      </c>
    </row>
    <row r="32" spans="1:3" ht="31.5" hidden="1">
      <c r="A32" s="265"/>
      <c r="B32" s="266" t="s">
        <v>678</v>
      </c>
      <c r="C32" s="506"/>
    </row>
    <row r="33" spans="1:3" ht="15.75">
      <c r="A33" s="510">
        <v>2</v>
      </c>
      <c r="B33" s="511" t="s">
        <v>681</v>
      </c>
      <c r="C33" s="512">
        <v>23600</v>
      </c>
    </row>
    <row r="34" spans="1:243" ht="15.75">
      <c r="A34" s="263" t="s">
        <v>15</v>
      </c>
      <c r="B34" s="264" t="s">
        <v>35</v>
      </c>
      <c r="C34" s="503"/>
      <c r="D34" s="513"/>
      <c r="E34" s="513"/>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3"/>
      <c r="AM34" s="513"/>
      <c r="AN34" s="513"/>
      <c r="AO34" s="513"/>
      <c r="AP34" s="513"/>
      <c r="AQ34" s="513"/>
      <c r="AR34" s="513"/>
      <c r="AS34" s="513"/>
      <c r="AT34" s="513"/>
      <c r="AU34" s="513"/>
      <c r="AV34" s="513"/>
      <c r="AW34" s="513"/>
      <c r="AX34" s="513"/>
      <c r="AY34" s="513"/>
      <c r="AZ34" s="513"/>
      <c r="BA34" s="513"/>
      <c r="BB34" s="513"/>
      <c r="BC34" s="513"/>
      <c r="BD34" s="513"/>
      <c r="BE34" s="513"/>
      <c r="BF34" s="513"/>
      <c r="BG34" s="513"/>
      <c r="BH34" s="513"/>
      <c r="BI34" s="513"/>
      <c r="BJ34" s="513"/>
      <c r="BK34" s="513"/>
      <c r="BL34" s="513"/>
      <c r="BM34" s="513"/>
      <c r="BN34" s="513"/>
      <c r="BO34" s="513"/>
      <c r="BP34" s="513"/>
      <c r="BQ34" s="513"/>
      <c r="BR34" s="513"/>
      <c r="BS34" s="513"/>
      <c r="BT34" s="513"/>
      <c r="BU34" s="513"/>
      <c r="BV34" s="513"/>
      <c r="BW34" s="513"/>
      <c r="BX34" s="513"/>
      <c r="BY34" s="513"/>
      <c r="BZ34" s="513"/>
      <c r="CA34" s="513"/>
      <c r="CB34" s="513"/>
      <c r="CC34" s="513"/>
      <c r="CD34" s="513"/>
      <c r="CE34" s="513"/>
      <c r="CF34" s="513"/>
      <c r="CG34" s="513"/>
      <c r="CH34" s="513"/>
      <c r="CI34" s="513"/>
      <c r="CJ34" s="513"/>
      <c r="CK34" s="513"/>
      <c r="CL34" s="513"/>
      <c r="CM34" s="513"/>
      <c r="CN34" s="513"/>
      <c r="CO34" s="513"/>
      <c r="CP34" s="513"/>
      <c r="CQ34" s="513"/>
      <c r="CR34" s="513"/>
      <c r="CS34" s="513"/>
      <c r="CT34" s="513"/>
      <c r="CU34" s="513"/>
      <c r="CV34" s="513"/>
      <c r="CW34" s="513"/>
      <c r="CX34" s="513"/>
      <c r="CY34" s="513"/>
      <c r="CZ34" s="513"/>
      <c r="DA34" s="513"/>
      <c r="DB34" s="513"/>
      <c r="DC34" s="513"/>
      <c r="DD34" s="513"/>
      <c r="DE34" s="513"/>
      <c r="DF34" s="513"/>
      <c r="DG34" s="513"/>
      <c r="DH34" s="513"/>
      <c r="DI34" s="513"/>
      <c r="DJ34" s="513"/>
      <c r="DK34" s="513"/>
      <c r="DL34" s="513"/>
      <c r="DM34" s="513"/>
      <c r="DN34" s="513"/>
      <c r="DO34" s="513"/>
      <c r="DP34" s="513"/>
      <c r="DQ34" s="513"/>
      <c r="DR34" s="513"/>
      <c r="DS34" s="513"/>
      <c r="DT34" s="513"/>
      <c r="DU34" s="513"/>
      <c r="DV34" s="513"/>
      <c r="DW34" s="513"/>
      <c r="DX34" s="513"/>
      <c r="DY34" s="513"/>
      <c r="DZ34" s="513"/>
      <c r="EA34" s="513"/>
      <c r="EB34" s="513"/>
      <c r="EC34" s="513"/>
      <c r="ED34" s="513"/>
      <c r="EE34" s="513"/>
      <c r="EF34" s="513"/>
      <c r="EG34" s="513"/>
      <c r="EH34" s="513"/>
      <c r="EI34" s="513"/>
      <c r="EJ34" s="513"/>
      <c r="EK34" s="513"/>
      <c r="EL34" s="513"/>
      <c r="EM34" s="513"/>
      <c r="EN34" s="513"/>
      <c r="EO34" s="513"/>
      <c r="EP34" s="513"/>
      <c r="EQ34" s="513"/>
      <c r="ER34" s="513"/>
      <c r="ES34" s="513"/>
      <c r="ET34" s="513"/>
      <c r="EU34" s="513"/>
      <c r="EV34" s="513"/>
      <c r="EW34" s="513"/>
      <c r="EX34" s="513"/>
      <c r="EY34" s="513"/>
      <c r="EZ34" s="513"/>
      <c r="FA34" s="513"/>
      <c r="FB34" s="513"/>
      <c r="FC34" s="513"/>
      <c r="FD34" s="513"/>
      <c r="FE34" s="513"/>
      <c r="FF34" s="513"/>
      <c r="FG34" s="513"/>
      <c r="FH34" s="513"/>
      <c r="FI34" s="513"/>
      <c r="FJ34" s="513"/>
      <c r="FK34" s="513"/>
      <c r="FL34" s="513"/>
      <c r="FM34" s="513"/>
      <c r="FN34" s="513"/>
      <c r="FO34" s="513"/>
      <c r="FP34" s="513"/>
      <c r="FQ34" s="513"/>
      <c r="FR34" s="513"/>
      <c r="FS34" s="513"/>
      <c r="FT34" s="513"/>
      <c r="FU34" s="513"/>
      <c r="FV34" s="513"/>
      <c r="FW34" s="513"/>
      <c r="FX34" s="513"/>
      <c r="FY34" s="513"/>
      <c r="FZ34" s="513"/>
      <c r="GA34" s="513"/>
      <c r="GB34" s="513"/>
      <c r="GC34" s="513"/>
      <c r="GD34" s="513"/>
      <c r="GE34" s="513"/>
      <c r="GF34" s="513"/>
      <c r="GG34" s="513"/>
      <c r="GH34" s="513"/>
      <c r="GI34" s="513"/>
      <c r="GJ34" s="513"/>
      <c r="GK34" s="513"/>
      <c r="GL34" s="513"/>
      <c r="GM34" s="513"/>
      <c r="GN34" s="513"/>
      <c r="GO34" s="513"/>
      <c r="GP34" s="513"/>
      <c r="GQ34" s="513"/>
      <c r="GR34" s="513"/>
      <c r="GS34" s="513"/>
      <c r="GT34" s="513"/>
      <c r="GU34" s="513"/>
      <c r="GV34" s="513"/>
      <c r="GW34" s="513"/>
      <c r="GX34" s="513"/>
      <c r="GY34" s="513"/>
      <c r="GZ34" s="513"/>
      <c r="HA34" s="513"/>
      <c r="HB34" s="513"/>
      <c r="HC34" s="513"/>
      <c r="HD34" s="513"/>
      <c r="HE34" s="513"/>
      <c r="HF34" s="513"/>
      <c r="HG34" s="513"/>
      <c r="HH34" s="513"/>
      <c r="HI34" s="513"/>
      <c r="HJ34" s="513"/>
      <c r="HK34" s="513"/>
      <c r="HL34" s="513"/>
      <c r="HM34" s="513"/>
      <c r="HN34" s="513"/>
      <c r="HO34" s="513"/>
      <c r="HP34" s="513"/>
      <c r="HQ34" s="513"/>
      <c r="HR34" s="513"/>
      <c r="HS34" s="513"/>
      <c r="HT34" s="513"/>
      <c r="HU34" s="513"/>
      <c r="HV34" s="513"/>
      <c r="HW34" s="513"/>
      <c r="HX34" s="513"/>
      <c r="HY34" s="513"/>
      <c r="HZ34" s="513"/>
      <c r="IA34" s="513"/>
      <c r="IB34" s="513"/>
      <c r="IC34" s="513"/>
      <c r="ID34" s="513"/>
      <c r="IE34" s="513"/>
      <c r="IF34" s="513"/>
      <c r="IG34" s="513"/>
      <c r="IH34" s="513"/>
      <c r="II34" s="513"/>
    </row>
    <row r="35" spans="1:3" ht="15.75">
      <c r="A35" s="263" t="s">
        <v>15</v>
      </c>
      <c r="B35" s="264" t="s">
        <v>682</v>
      </c>
      <c r="C35" s="503">
        <v>23600</v>
      </c>
    </row>
    <row r="36" spans="1:3" ht="31.5">
      <c r="A36" s="263"/>
      <c r="B36" s="504" t="s">
        <v>672</v>
      </c>
      <c r="C36" s="514">
        <v>12875</v>
      </c>
    </row>
    <row r="37" spans="1:243" ht="15.75">
      <c r="A37" s="263"/>
      <c r="B37" s="504" t="s">
        <v>673</v>
      </c>
      <c r="C37" s="514">
        <v>7710</v>
      </c>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507"/>
      <c r="AD37" s="507"/>
      <c r="AE37" s="507"/>
      <c r="AF37" s="507"/>
      <c r="AG37" s="507"/>
      <c r="AH37" s="507"/>
      <c r="AI37" s="507"/>
      <c r="AJ37" s="507"/>
      <c r="AK37" s="507"/>
      <c r="AL37" s="507"/>
      <c r="AM37" s="507"/>
      <c r="AN37" s="507"/>
      <c r="AO37" s="507"/>
      <c r="AP37" s="507"/>
      <c r="AQ37" s="507"/>
      <c r="AR37" s="507"/>
      <c r="AS37" s="507"/>
      <c r="AT37" s="507"/>
      <c r="AU37" s="507"/>
      <c r="AV37" s="507"/>
      <c r="AW37" s="507"/>
      <c r="AX37" s="507"/>
      <c r="AY37" s="507"/>
      <c r="AZ37" s="507"/>
      <c r="BA37" s="507"/>
      <c r="BB37" s="507"/>
      <c r="BC37" s="507"/>
      <c r="BD37" s="507"/>
      <c r="BE37" s="507"/>
      <c r="BF37" s="507"/>
      <c r="BG37" s="507"/>
      <c r="BH37" s="507"/>
      <c r="BI37" s="507"/>
      <c r="BJ37" s="507"/>
      <c r="BK37" s="507"/>
      <c r="BL37" s="507"/>
      <c r="BM37" s="507"/>
      <c r="BN37" s="507"/>
      <c r="BO37" s="507"/>
      <c r="BP37" s="507"/>
      <c r="BQ37" s="507"/>
      <c r="BR37" s="507"/>
      <c r="BS37" s="507"/>
      <c r="BT37" s="507"/>
      <c r="BU37" s="507"/>
      <c r="BV37" s="507"/>
      <c r="BW37" s="507"/>
      <c r="BX37" s="507"/>
      <c r="BY37" s="507"/>
      <c r="BZ37" s="507"/>
      <c r="CA37" s="507"/>
      <c r="CB37" s="507"/>
      <c r="CC37" s="507"/>
      <c r="CD37" s="507"/>
      <c r="CE37" s="507"/>
      <c r="CF37" s="507"/>
      <c r="CG37" s="507"/>
      <c r="CH37" s="507"/>
      <c r="CI37" s="507"/>
      <c r="CJ37" s="507"/>
      <c r="CK37" s="507"/>
      <c r="CL37" s="507"/>
      <c r="CM37" s="507"/>
      <c r="CN37" s="507"/>
      <c r="CO37" s="507"/>
      <c r="CP37" s="507"/>
      <c r="CQ37" s="507"/>
      <c r="CR37" s="507"/>
      <c r="CS37" s="507"/>
      <c r="CT37" s="507"/>
      <c r="CU37" s="507"/>
      <c r="CV37" s="507"/>
      <c r="CW37" s="507"/>
      <c r="CX37" s="507"/>
      <c r="CY37" s="507"/>
      <c r="CZ37" s="507"/>
      <c r="DA37" s="507"/>
      <c r="DB37" s="507"/>
      <c r="DC37" s="507"/>
      <c r="DD37" s="507"/>
      <c r="DE37" s="507"/>
      <c r="DF37" s="507"/>
      <c r="DG37" s="507"/>
      <c r="DH37" s="507"/>
      <c r="DI37" s="507"/>
      <c r="DJ37" s="507"/>
      <c r="DK37" s="507"/>
      <c r="DL37" s="507"/>
      <c r="DM37" s="507"/>
      <c r="DN37" s="507"/>
      <c r="DO37" s="507"/>
      <c r="DP37" s="507"/>
      <c r="DQ37" s="507"/>
      <c r="DR37" s="507"/>
      <c r="DS37" s="507"/>
      <c r="DT37" s="507"/>
      <c r="DU37" s="507"/>
      <c r="DV37" s="507"/>
      <c r="DW37" s="507"/>
      <c r="DX37" s="507"/>
      <c r="DY37" s="507"/>
      <c r="DZ37" s="507"/>
      <c r="EA37" s="507"/>
      <c r="EB37" s="507"/>
      <c r="EC37" s="507"/>
      <c r="ED37" s="507"/>
      <c r="EE37" s="507"/>
      <c r="EF37" s="507"/>
      <c r="EG37" s="507"/>
      <c r="EH37" s="507"/>
      <c r="EI37" s="507"/>
      <c r="EJ37" s="507"/>
      <c r="EK37" s="507"/>
      <c r="EL37" s="507"/>
      <c r="EM37" s="507"/>
      <c r="EN37" s="507"/>
      <c r="EO37" s="507"/>
      <c r="EP37" s="507"/>
      <c r="EQ37" s="507"/>
      <c r="ER37" s="507"/>
      <c r="ES37" s="507"/>
      <c r="ET37" s="507"/>
      <c r="EU37" s="507"/>
      <c r="EV37" s="507"/>
      <c r="EW37" s="507"/>
      <c r="EX37" s="507"/>
      <c r="EY37" s="507"/>
      <c r="EZ37" s="507"/>
      <c r="FA37" s="507"/>
      <c r="FB37" s="507"/>
      <c r="FC37" s="507"/>
      <c r="FD37" s="507"/>
      <c r="FE37" s="507"/>
      <c r="FF37" s="507"/>
      <c r="FG37" s="507"/>
      <c r="FH37" s="507"/>
      <c r="FI37" s="507"/>
      <c r="FJ37" s="507"/>
      <c r="FK37" s="507"/>
      <c r="FL37" s="507"/>
      <c r="FM37" s="507"/>
      <c r="FN37" s="507"/>
      <c r="FO37" s="507"/>
      <c r="FP37" s="507"/>
      <c r="FQ37" s="507"/>
      <c r="FR37" s="507"/>
      <c r="FS37" s="507"/>
      <c r="FT37" s="507"/>
      <c r="FU37" s="507"/>
      <c r="FV37" s="507"/>
      <c r="FW37" s="507"/>
      <c r="FX37" s="507"/>
      <c r="FY37" s="507"/>
      <c r="FZ37" s="507"/>
      <c r="GA37" s="507"/>
      <c r="GB37" s="507"/>
      <c r="GC37" s="507"/>
      <c r="GD37" s="507"/>
      <c r="GE37" s="507"/>
      <c r="GF37" s="507"/>
      <c r="GG37" s="507"/>
      <c r="GH37" s="507"/>
      <c r="GI37" s="507"/>
      <c r="GJ37" s="507"/>
      <c r="GK37" s="507"/>
      <c r="GL37" s="507"/>
      <c r="GM37" s="507"/>
      <c r="GN37" s="507"/>
      <c r="GO37" s="507"/>
      <c r="GP37" s="507"/>
      <c r="GQ37" s="507"/>
      <c r="GR37" s="507"/>
      <c r="GS37" s="507"/>
      <c r="GT37" s="507"/>
      <c r="GU37" s="507"/>
      <c r="GV37" s="507"/>
      <c r="GW37" s="507"/>
      <c r="GX37" s="507"/>
      <c r="GY37" s="507"/>
      <c r="GZ37" s="507"/>
      <c r="HA37" s="507"/>
      <c r="HB37" s="507"/>
      <c r="HC37" s="507"/>
      <c r="HD37" s="507"/>
      <c r="HE37" s="507"/>
      <c r="HF37" s="507"/>
      <c r="HG37" s="507"/>
      <c r="HH37" s="507"/>
      <c r="HI37" s="507"/>
      <c r="HJ37" s="507"/>
      <c r="HK37" s="507"/>
      <c r="HL37" s="507"/>
      <c r="HM37" s="507"/>
      <c r="HN37" s="507"/>
      <c r="HO37" s="507"/>
      <c r="HP37" s="507"/>
      <c r="HQ37" s="507"/>
      <c r="HR37" s="507"/>
      <c r="HS37" s="507"/>
      <c r="HT37" s="507"/>
      <c r="HU37" s="507"/>
      <c r="HV37" s="507"/>
      <c r="HW37" s="507"/>
      <c r="HX37" s="507"/>
      <c r="HY37" s="507"/>
      <c r="HZ37" s="507"/>
      <c r="IA37" s="507"/>
      <c r="IB37" s="507"/>
      <c r="IC37" s="507"/>
      <c r="ID37" s="507"/>
      <c r="IE37" s="507"/>
      <c r="IF37" s="507"/>
      <c r="IG37" s="507"/>
      <c r="IH37" s="507"/>
      <c r="II37" s="507"/>
    </row>
    <row r="38" spans="1:243" ht="31.5">
      <c r="A38" s="263"/>
      <c r="B38" s="504" t="s">
        <v>674</v>
      </c>
      <c r="C38" s="514">
        <v>2583</v>
      </c>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507"/>
      <c r="AI38" s="507"/>
      <c r="AJ38" s="507"/>
      <c r="AK38" s="507"/>
      <c r="AL38" s="507"/>
      <c r="AM38" s="507"/>
      <c r="AN38" s="507"/>
      <c r="AO38" s="507"/>
      <c r="AP38" s="507"/>
      <c r="AQ38" s="507"/>
      <c r="AR38" s="507"/>
      <c r="AS38" s="507"/>
      <c r="AT38" s="507"/>
      <c r="AU38" s="507"/>
      <c r="AV38" s="507"/>
      <c r="AW38" s="507"/>
      <c r="AX38" s="507"/>
      <c r="AY38" s="507"/>
      <c r="AZ38" s="507"/>
      <c r="BA38" s="507"/>
      <c r="BB38" s="507"/>
      <c r="BC38" s="507"/>
      <c r="BD38" s="507"/>
      <c r="BE38" s="507"/>
      <c r="BF38" s="507"/>
      <c r="BG38" s="507"/>
      <c r="BH38" s="507"/>
      <c r="BI38" s="507"/>
      <c r="BJ38" s="507"/>
      <c r="BK38" s="507"/>
      <c r="BL38" s="507"/>
      <c r="BM38" s="507"/>
      <c r="BN38" s="507"/>
      <c r="BO38" s="507"/>
      <c r="BP38" s="507"/>
      <c r="BQ38" s="507"/>
      <c r="BR38" s="507"/>
      <c r="BS38" s="507"/>
      <c r="BT38" s="507"/>
      <c r="BU38" s="507"/>
      <c r="BV38" s="507"/>
      <c r="BW38" s="507"/>
      <c r="BX38" s="507"/>
      <c r="BY38" s="507"/>
      <c r="BZ38" s="507"/>
      <c r="CA38" s="507"/>
      <c r="CB38" s="507"/>
      <c r="CC38" s="507"/>
      <c r="CD38" s="507"/>
      <c r="CE38" s="507"/>
      <c r="CF38" s="507"/>
      <c r="CG38" s="507"/>
      <c r="CH38" s="507"/>
      <c r="CI38" s="507"/>
      <c r="CJ38" s="507"/>
      <c r="CK38" s="507"/>
      <c r="CL38" s="507"/>
      <c r="CM38" s="507"/>
      <c r="CN38" s="507"/>
      <c r="CO38" s="507"/>
      <c r="CP38" s="507"/>
      <c r="CQ38" s="507"/>
      <c r="CR38" s="507"/>
      <c r="CS38" s="507"/>
      <c r="CT38" s="507"/>
      <c r="CU38" s="507"/>
      <c r="CV38" s="507"/>
      <c r="CW38" s="507"/>
      <c r="CX38" s="507"/>
      <c r="CY38" s="507"/>
      <c r="CZ38" s="507"/>
      <c r="DA38" s="507"/>
      <c r="DB38" s="507"/>
      <c r="DC38" s="507"/>
      <c r="DD38" s="507"/>
      <c r="DE38" s="507"/>
      <c r="DF38" s="507"/>
      <c r="DG38" s="507"/>
      <c r="DH38" s="507"/>
      <c r="DI38" s="507"/>
      <c r="DJ38" s="507"/>
      <c r="DK38" s="507"/>
      <c r="DL38" s="507"/>
      <c r="DM38" s="507"/>
      <c r="DN38" s="507"/>
      <c r="DO38" s="507"/>
      <c r="DP38" s="507"/>
      <c r="DQ38" s="507"/>
      <c r="DR38" s="507"/>
      <c r="DS38" s="507"/>
      <c r="DT38" s="507"/>
      <c r="DU38" s="507"/>
      <c r="DV38" s="507"/>
      <c r="DW38" s="507"/>
      <c r="DX38" s="507"/>
      <c r="DY38" s="507"/>
      <c r="DZ38" s="507"/>
      <c r="EA38" s="507"/>
      <c r="EB38" s="507"/>
      <c r="EC38" s="507"/>
      <c r="ED38" s="507"/>
      <c r="EE38" s="507"/>
      <c r="EF38" s="507"/>
      <c r="EG38" s="507"/>
      <c r="EH38" s="507"/>
      <c r="EI38" s="507"/>
      <c r="EJ38" s="507"/>
      <c r="EK38" s="507"/>
      <c r="EL38" s="507"/>
      <c r="EM38" s="507"/>
      <c r="EN38" s="507"/>
      <c r="EO38" s="507"/>
      <c r="EP38" s="507"/>
      <c r="EQ38" s="507"/>
      <c r="ER38" s="507"/>
      <c r="ES38" s="507"/>
      <c r="ET38" s="507"/>
      <c r="EU38" s="507"/>
      <c r="EV38" s="507"/>
      <c r="EW38" s="507"/>
      <c r="EX38" s="507"/>
      <c r="EY38" s="507"/>
      <c r="EZ38" s="507"/>
      <c r="FA38" s="507"/>
      <c r="FB38" s="507"/>
      <c r="FC38" s="507"/>
      <c r="FD38" s="507"/>
      <c r="FE38" s="507"/>
      <c r="FF38" s="507"/>
      <c r="FG38" s="507"/>
      <c r="FH38" s="507"/>
      <c r="FI38" s="507"/>
      <c r="FJ38" s="507"/>
      <c r="FK38" s="507"/>
      <c r="FL38" s="507"/>
      <c r="FM38" s="507"/>
      <c r="FN38" s="507"/>
      <c r="FO38" s="507"/>
      <c r="FP38" s="507"/>
      <c r="FQ38" s="507"/>
      <c r="FR38" s="507"/>
      <c r="FS38" s="507"/>
      <c r="FT38" s="507"/>
      <c r="FU38" s="507"/>
      <c r="FV38" s="507"/>
      <c r="FW38" s="507"/>
      <c r="FX38" s="507"/>
      <c r="FY38" s="507"/>
      <c r="FZ38" s="507"/>
      <c r="GA38" s="507"/>
      <c r="GB38" s="507"/>
      <c r="GC38" s="507"/>
      <c r="GD38" s="507"/>
      <c r="GE38" s="507"/>
      <c r="GF38" s="507"/>
      <c r="GG38" s="507"/>
      <c r="GH38" s="507"/>
      <c r="GI38" s="507"/>
      <c r="GJ38" s="507"/>
      <c r="GK38" s="507"/>
      <c r="GL38" s="507"/>
      <c r="GM38" s="507"/>
      <c r="GN38" s="507"/>
      <c r="GO38" s="507"/>
      <c r="GP38" s="507"/>
      <c r="GQ38" s="507"/>
      <c r="GR38" s="507"/>
      <c r="GS38" s="507"/>
      <c r="GT38" s="507"/>
      <c r="GU38" s="507"/>
      <c r="GV38" s="507"/>
      <c r="GW38" s="507"/>
      <c r="GX38" s="507"/>
      <c r="GY38" s="507"/>
      <c r="GZ38" s="507"/>
      <c r="HA38" s="507"/>
      <c r="HB38" s="507"/>
      <c r="HC38" s="507"/>
      <c r="HD38" s="507"/>
      <c r="HE38" s="507"/>
      <c r="HF38" s="507"/>
      <c r="HG38" s="507"/>
      <c r="HH38" s="507"/>
      <c r="HI38" s="507"/>
      <c r="HJ38" s="507"/>
      <c r="HK38" s="507"/>
      <c r="HL38" s="507"/>
      <c r="HM38" s="507"/>
      <c r="HN38" s="507"/>
      <c r="HO38" s="507"/>
      <c r="HP38" s="507"/>
      <c r="HQ38" s="507"/>
      <c r="HR38" s="507"/>
      <c r="HS38" s="507"/>
      <c r="HT38" s="507"/>
      <c r="HU38" s="507"/>
      <c r="HV38" s="507"/>
      <c r="HW38" s="507"/>
      <c r="HX38" s="507"/>
      <c r="HY38" s="507"/>
      <c r="HZ38" s="507"/>
      <c r="IA38" s="507"/>
      <c r="IB38" s="507"/>
      <c r="IC38" s="507"/>
      <c r="ID38" s="507"/>
      <c r="IE38" s="507"/>
      <c r="IF38" s="507"/>
      <c r="IG38" s="507"/>
      <c r="IH38" s="507"/>
      <c r="II38" s="507"/>
    </row>
    <row r="39" spans="1:3" ht="31.5">
      <c r="A39" s="515"/>
      <c r="B39" s="504" t="s">
        <v>675</v>
      </c>
      <c r="C39" s="514">
        <v>432</v>
      </c>
    </row>
    <row r="40" spans="1:3" ht="15.75">
      <c r="A40" s="263" t="s">
        <v>15</v>
      </c>
      <c r="B40" s="264" t="s">
        <v>683</v>
      </c>
      <c r="C40" s="503"/>
    </row>
    <row r="41" spans="1:3" ht="15.75">
      <c r="A41" s="263" t="s">
        <v>15</v>
      </c>
      <c r="B41" s="264" t="s">
        <v>684</v>
      </c>
      <c r="C41" s="503">
        <v>0</v>
      </c>
    </row>
    <row r="42" spans="1:3" ht="15.75" hidden="1">
      <c r="A42" s="265"/>
      <c r="B42" s="266" t="s">
        <v>673</v>
      </c>
      <c r="C42" s="505"/>
    </row>
    <row r="43" spans="1:3" ht="31.5" hidden="1">
      <c r="A43" s="265"/>
      <c r="B43" s="266" t="s">
        <v>674</v>
      </c>
      <c r="C43" s="505"/>
    </row>
    <row r="44" spans="1:3" ht="15.75">
      <c r="A44" s="498" t="s">
        <v>56</v>
      </c>
      <c r="B44" s="499" t="s">
        <v>685</v>
      </c>
      <c r="C44" s="512">
        <v>118000</v>
      </c>
    </row>
    <row r="45" spans="1:3" ht="15.75">
      <c r="A45" s="498">
        <v>1</v>
      </c>
      <c r="B45" s="499" t="s">
        <v>686</v>
      </c>
      <c r="C45" s="512">
        <v>118000</v>
      </c>
    </row>
    <row r="46" spans="1:3" ht="15.75">
      <c r="A46" s="263" t="s">
        <v>15</v>
      </c>
      <c r="B46" s="264" t="s">
        <v>38</v>
      </c>
      <c r="C46" s="508">
        <v>118000</v>
      </c>
    </row>
    <row r="47" spans="1:3" ht="15.75">
      <c r="A47" s="498">
        <v>2</v>
      </c>
      <c r="B47" s="499" t="s">
        <v>687</v>
      </c>
      <c r="C47" s="509">
        <v>118000</v>
      </c>
    </row>
    <row r="48" spans="1:3" ht="15.75">
      <c r="A48" s="263" t="s">
        <v>15</v>
      </c>
      <c r="B48" s="264" t="s">
        <v>670</v>
      </c>
      <c r="C48" s="503"/>
    </row>
    <row r="49" spans="1:3" ht="15.75">
      <c r="A49" s="263" t="s">
        <v>15</v>
      </c>
      <c r="B49" s="264" t="s">
        <v>671</v>
      </c>
      <c r="C49" s="516">
        <v>118000</v>
      </c>
    </row>
    <row r="50" spans="1:3" ht="31.5">
      <c r="A50" s="265"/>
      <c r="B50" s="504" t="s">
        <v>675</v>
      </c>
      <c r="C50" s="514">
        <v>29273</v>
      </c>
    </row>
    <row r="51" spans="1:3" ht="31.5">
      <c r="A51" s="265"/>
      <c r="B51" s="504" t="s">
        <v>688</v>
      </c>
      <c r="C51" s="514">
        <v>88727</v>
      </c>
    </row>
    <row r="52" spans="1:243" ht="15.75">
      <c r="A52" s="263" t="s">
        <v>15</v>
      </c>
      <c r="B52" s="264" t="s">
        <v>689</v>
      </c>
      <c r="C52" s="503"/>
      <c r="D52" s="517"/>
      <c r="E52" s="517"/>
      <c r="F52" s="517"/>
      <c r="G52" s="517"/>
      <c r="H52" s="517"/>
      <c r="I52" s="517"/>
      <c r="J52" s="517"/>
      <c r="K52" s="517"/>
      <c r="L52" s="517"/>
      <c r="M52" s="517"/>
      <c r="N52" s="517"/>
      <c r="O52" s="517"/>
      <c r="P52" s="517"/>
      <c r="Q52" s="517"/>
      <c r="R52" s="517"/>
      <c r="S52" s="517"/>
      <c r="T52" s="517"/>
      <c r="U52" s="517"/>
      <c r="V52" s="517"/>
      <c r="W52" s="517"/>
      <c r="X52" s="517"/>
      <c r="Y52" s="517"/>
      <c r="Z52" s="517"/>
      <c r="AA52" s="517"/>
      <c r="AB52" s="517"/>
      <c r="AC52" s="517"/>
      <c r="AD52" s="517"/>
      <c r="AE52" s="517"/>
      <c r="AF52" s="517"/>
      <c r="AG52" s="517"/>
      <c r="AH52" s="517"/>
      <c r="AI52" s="517"/>
      <c r="AJ52" s="517"/>
      <c r="AK52" s="517"/>
      <c r="AL52" s="517"/>
      <c r="AM52" s="517"/>
      <c r="AN52" s="517"/>
      <c r="AO52" s="517"/>
      <c r="AP52" s="517"/>
      <c r="AQ52" s="517"/>
      <c r="AR52" s="517"/>
      <c r="AS52" s="517"/>
      <c r="AT52" s="517"/>
      <c r="AU52" s="517"/>
      <c r="AV52" s="517"/>
      <c r="AW52" s="517"/>
      <c r="AX52" s="517"/>
      <c r="AY52" s="517"/>
      <c r="AZ52" s="517"/>
      <c r="BA52" s="517"/>
      <c r="BB52" s="517"/>
      <c r="BC52" s="517"/>
      <c r="BD52" s="517"/>
      <c r="BE52" s="517"/>
      <c r="BF52" s="517"/>
      <c r="BG52" s="517"/>
      <c r="BH52" s="517"/>
      <c r="BI52" s="517"/>
      <c r="BJ52" s="517"/>
      <c r="BK52" s="517"/>
      <c r="BL52" s="517"/>
      <c r="BM52" s="517"/>
      <c r="BN52" s="517"/>
      <c r="BO52" s="517"/>
      <c r="BP52" s="517"/>
      <c r="BQ52" s="517"/>
      <c r="BR52" s="517"/>
      <c r="BS52" s="517"/>
      <c r="BT52" s="517"/>
      <c r="BU52" s="517"/>
      <c r="BV52" s="517"/>
      <c r="BW52" s="517"/>
      <c r="BX52" s="517"/>
      <c r="BY52" s="517"/>
      <c r="BZ52" s="517"/>
      <c r="CA52" s="517"/>
      <c r="CB52" s="517"/>
      <c r="CC52" s="517"/>
      <c r="CD52" s="517"/>
      <c r="CE52" s="517"/>
      <c r="CF52" s="517"/>
      <c r="CG52" s="517"/>
      <c r="CH52" s="517"/>
      <c r="CI52" s="517"/>
      <c r="CJ52" s="517"/>
      <c r="CK52" s="517"/>
      <c r="CL52" s="517"/>
      <c r="CM52" s="517"/>
      <c r="CN52" s="517"/>
      <c r="CO52" s="517"/>
      <c r="CP52" s="517"/>
      <c r="CQ52" s="517"/>
      <c r="CR52" s="517"/>
      <c r="CS52" s="517"/>
      <c r="CT52" s="517"/>
      <c r="CU52" s="517"/>
      <c r="CV52" s="517"/>
      <c r="CW52" s="517"/>
      <c r="CX52" s="517"/>
      <c r="CY52" s="517"/>
      <c r="CZ52" s="517"/>
      <c r="DA52" s="517"/>
      <c r="DB52" s="517"/>
      <c r="DC52" s="517"/>
      <c r="DD52" s="517"/>
      <c r="DE52" s="517"/>
      <c r="DF52" s="517"/>
      <c r="DG52" s="517"/>
      <c r="DH52" s="517"/>
      <c r="DI52" s="517"/>
      <c r="DJ52" s="517"/>
      <c r="DK52" s="517"/>
      <c r="DL52" s="517"/>
      <c r="DM52" s="517"/>
      <c r="DN52" s="517"/>
      <c r="DO52" s="517"/>
      <c r="DP52" s="517"/>
      <c r="DQ52" s="517"/>
      <c r="DR52" s="517"/>
      <c r="DS52" s="517"/>
      <c r="DT52" s="517"/>
      <c r="DU52" s="517"/>
      <c r="DV52" s="517"/>
      <c r="DW52" s="517"/>
      <c r="DX52" s="517"/>
      <c r="DY52" s="517"/>
      <c r="DZ52" s="517"/>
      <c r="EA52" s="517"/>
      <c r="EB52" s="517"/>
      <c r="EC52" s="517"/>
      <c r="ED52" s="517"/>
      <c r="EE52" s="517"/>
      <c r="EF52" s="517"/>
      <c r="EG52" s="517"/>
      <c r="EH52" s="517"/>
      <c r="EI52" s="517"/>
      <c r="EJ52" s="517"/>
      <c r="EK52" s="517"/>
      <c r="EL52" s="517"/>
      <c r="EM52" s="517"/>
      <c r="EN52" s="517"/>
      <c r="EO52" s="517"/>
      <c r="EP52" s="517"/>
      <c r="EQ52" s="517"/>
      <c r="ER52" s="517"/>
      <c r="ES52" s="517"/>
      <c r="ET52" s="517"/>
      <c r="EU52" s="517"/>
      <c r="EV52" s="517"/>
      <c r="EW52" s="517"/>
      <c r="EX52" s="517"/>
      <c r="EY52" s="517"/>
      <c r="EZ52" s="517"/>
      <c r="FA52" s="517"/>
      <c r="FB52" s="517"/>
      <c r="FC52" s="517"/>
      <c r="FD52" s="517"/>
      <c r="FE52" s="517"/>
      <c r="FF52" s="517"/>
      <c r="FG52" s="517"/>
      <c r="FH52" s="517"/>
      <c r="FI52" s="517"/>
      <c r="FJ52" s="517"/>
      <c r="FK52" s="517"/>
      <c r="FL52" s="517"/>
      <c r="FM52" s="517"/>
      <c r="FN52" s="517"/>
      <c r="FO52" s="517"/>
      <c r="FP52" s="517"/>
      <c r="FQ52" s="517"/>
      <c r="FR52" s="517"/>
      <c r="FS52" s="517"/>
      <c r="FT52" s="517"/>
      <c r="FU52" s="517"/>
      <c r="FV52" s="517"/>
      <c r="FW52" s="517"/>
      <c r="FX52" s="517"/>
      <c r="FY52" s="517"/>
      <c r="FZ52" s="517"/>
      <c r="GA52" s="517"/>
      <c r="GB52" s="517"/>
      <c r="GC52" s="517"/>
      <c r="GD52" s="517"/>
      <c r="GE52" s="517"/>
      <c r="GF52" s="517"/>
      <c r="GG52" s="517"/>
      <c r="GH52" s="517"/>
      <c r="GI52" s="517"/>
      <c r="GJ52" s="517"/>
      <c r="GK52" s="517"/>
      <c r="GL52" s="517"/>
      <c r="GM52" s="517"/>
      <c r="GN52" s="517"/>
      <c r="GO52" s="517"/>
      <c r="GP52" s="517"/>
      <c r="GQ52" s="517"/>
      <c r="GR52" s="517"/>
      <c r="GS52" s="517"/>
      <c r="GT52" s="517"/>
      <c r="GU52" s="517"/>
      <c r="GV52" s="517"/>
      <c r="GW52" s="517"/>
      <c r="GX52" s="517"/>
      <c r="GY52" s="517"/>
      <c r="GZ52" s="517"/>
      <c r="HA52" s="517"/>
      <c r="HB52" s="517"/>
      <c r="HC52" s="517"/>
      <c r="HD52" s="517"/>
      <c r="HE52" s="517"/>
      <c r="HF52" s="517"/>
      <c r="HG52" s="517"/>
      <c r="HH52" s="517"/>
      <c r="HI52" s="517"/>
      <c r="HJ52" s="517"/>
      <c r="HK52" s="517"/>
      <c r="HL52" s="517"/>
      <c r="HM52" s="517"/>
      <c r="HN52" s="517"/>
      <c r="HO52" s="517"/>
      <c r="HP52" s="517"/>
      <c r="HQ52" s="517"/>
      <c r="HR52" s="517"/>
      <c r="HS52" s="517"/>
      <c r="HT52" s="517"/>
      <c r="HU52" s="517"/>
      <c r="HV52" s="517"/>
      <c r="HW52" s="517"/>
      <c r="HX52" s="517"/>
      <c r="HY52" s="517"/>
      <c r="HZ52" s="517"/>
      <c r="IA52" s="517"/>
      <c r="IB52" s="517"/>
      <c r="IC52" s="517"/>
      <c r="ID52" s="517"/>
      <c r="IE52" s="517"/>
      <c r="IF52" s="517"/>
      <c r="IG52" s="517"/>
      <c r="IH52" s="517"/>
      <c r="II52" s="517"/>
    </row>
    <row r="53" spans="1:243" ht="15.75">
      <c r="A53" s="498" t="s">
        <v>690</v>
      </c>
      <c r="B53" s="499" t="s">
        <v>691</v>
      </c>
      <c r="C53" s="512">
        <v>257646</v>
      </c>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8"/>
      <c r="AD53" s="518"/>
      <c r="AE53" s="518"/>
      <c r="AF53" s="518"/>
      <c r="AG53" s="518"/>
      <c r="AH53" s="518"/>
      <c r="AI53" s="518"/>
      <c r="AJ53" s="518"/>
      <c r="AK53" s="518"/>
      <c r="AL53" s="518"/>
      <c r="AM53" s="518"/>
      <c r="AN53" s="518"/>
      <c r="AO53" s="518"/>
      <c r="AP53" s="518"/>
      <c r="AQ53" s="518"/>
      <c r="AR53" s="518"/>
      <c r="AS53" s="518"/>
      <c r="AT53" s="518"/>
      <c r="AU53" s="518"/>
      <c r="AV53" s="518"/>
      <c r="AW53" s="518"/>
      <c r="AX53" s="518"/>
      <c r="AY53" s="518"/>
      <c r="AZ53" s="518"/>
      <c r="BA53" s="518"/>
      <c r="BB53" s="518"/>
      <c r="BC53" s="518"/>
      <c r="BD53" s="518"/>
      <c r="BE53" s="518"/>
      <c r="BF53" s="518"/>
      <c r="BG53" s="518"/>
      <c r="BH53" s="518"/>
      <c r="BI53" s="518"/>
      <c r="BJ53" s="518"/>
      <c r="BK53" s="518"/>
      <c r="BL53" s="518"/>
      <c r="BM53" s="518"/>
      <c r="BN53" s="518"/>
      <c r="BO53" s="518"/>
      <c r="BP53" s="518"/>
      <c r="BQ53" s="518"/>
      <c r="BR53" s="518"/>
      <c r="BS53" s="518"/>
      <c r="BT53" s="518"/>
      <c r="BU53" s="518"/>
      <c r="BV53" s="518"/>
      <c r="BW53" s="518"/>
      <c r="BX53" s="518"/>
      <c r="BY53" s="518"/>
      <c r="BZ53" s="518"/>
      <c r="CA53" s="518"/>
      <c r="CB53" s="518"/>
      <c r="CC53" s="518"/>
      <c r="CD53" s="518"/>
      <c r="CE53" s="518"/>
      <c r="CF53" s="518"/>
      <c r="CG53" s="518"/>
      <c r="CH53" s="518"/>
      <c r="CI53" s="518"/>
      <c r="CJ53" s="518"/>
      <c r="CK53" s="518"/>
      <c r="CL53" s="518"/>
      <c r="CM53" s="518"/>
      <c r="CN53" s="518"/>
      <c r="CO53" s="518"/>
      <c r="CP53" s="518"/>
      <c r="CQ53" s="518"/>
      <c r="CR53" s="518"/>
      <c r="CS53" s="518"/>
      <c r="CT53" s="518"/>
      <c r="CU53" s="518"/>
      <c r="CV53" s="518"/>
      <c r="CW53" s="518"/>
      <c r="CX53" s="518"/>
      <c r="CY53" s="518"/>
      <c r="CZ53" s="518"/>
      <c r="DA53" s="518"/>
      <c r="DB53" s="518"/>
      <c r="DC53" s="518"/>
      <c r="DD53" s="518"/>
      <c r="DE53" s="518"/>
      <c r="DF53" s="518"/>
      <c r="DG53" s="518"/>
      <c r="DH53" s="518"/>
      <c r="DI53" s="518"/>
      <c r="DJ53" s="518"/>
      <c r="DK53" s="518"/>
      <c r="DL53" s="518"/>
      <c r="DM53" s="518"/>
      <c r="DN53" s="518"/>
      <c r="DO53" s="518"/>
      <c r="DP53" s="518"/>
      <c r="DQ53" s="518"/>
      <c r="DR53" s="518"/>
      <c r="DS53" s="518"/>
      <c r="DT53" s="518"/>
      <c r="DU53" s="518"/>
      <c r="DV53" s="518"/>
      <c r="DW53" s="518"/>
      <c r="DX53" s="518"/>
      <c r="DY53" s="518"/>
      <c r="DZ53" s="518"/>
      <c r="EA53" s="518"/>
      <c r="EB53" s="518"/>
      <c r="EC53" s="518"/>
      <c r="ED53" s="518"/>
      <c r="EE53" s="518"/>
      <c r="EF53" s="518"/>
      <c r="EG53" s="518"/>
      <c r="EH53" s="518"/>
      <c r="EI53" s="518"/>
      <c r="EJ53" s="518"/>
      <c r="EK53" s="518"/>
      <c r="EL53" s="518"/>
      <c r="EM53" s="518"/>
      <c r="EN53" s="518"/>
      <c r="EO53" s="518"/>
      <c r="EP53" s="518"/>
      <c r="EQ53" s="518"/>
      <c r="ER53" s="518"/>
      <c r="ES53" s="518"/>
      <c r="ET53" s="518"/>
      <c r="EU53" s="518"/>
      <c r="EV53" s="518"/>
      <c r="EW53" s="518"/>
      <c r="EX53" s="518"/>
      <c r="EY53" s="518"/>
      <c r="EZ53" s="518"/>
      <c r="FA53" s="518"/>
      <c r="FB53" s="518"/>
      <c r="FC53" s="518"/>
      <c r="FD53" s="518"/>
      <c r="FE53" s="518"/>
      <c r="FF53" s="518"/>
      <c r="FG53" s="518"/>
      <c r="FH53" s="518"/>
      <c r="FI53" s="518"/>
      <c r="FJ53" s="518"/>
      <c r="FK53" s="518"/>
      <c r="FL53" s="518"/>
      <c r="FM53" s="518"/>
      <c r="FN53" s="518"/>
      <c r="FO53" s="518"/>
      <c r="FP53" s="518"/>
      <c r="FQ53" s="518"/>
      <c r="FR53" s="518"/>
      <c r="FS53" s="518"/>
      <c r="FT53" s="518"/>
      <c r="FU53" s="518"/>
      <c r="FV53" s="518"/>
      <c r="FW53" s="518"/>
      <c r="FX53" s="518"/>
      <c r="FY53" s="518"/>
      <c r="FZ53" s="518"/>
      <c r="GA53" s="518"/>
      <c r="GB53" s="518"/>
      <c r="GC53" s="518"/>
      <c r="GD53" s="518"/>
      <c r="GE53" s="518"/>
      <c r="GF53" s="518"/>
      <c r="GG53" s="518"/>
      <c r="GH53" s="518"/>
      <c r="GI53" s="518"/>
      <c r="GJ53" s="518"/>
      <c r="GK53" s="518"/>
      <c r="GL53" s="518"/>
      <c r="GM53" s="518"/>
      <c r="GN53" s="518"/>
      <c r="GO53" s="518"/>
      <c r="GP53" s="518"/>
      <c r="GQ53" s="518"/>
      <c r="GR53" s="518"/>
      <c r="GS53" s="518"/>
      <c r="GT53" s="518"/>
      <c r="GU53" s="518"/>
      <c r="GV53" s="518"/>
      <c r="GW53" s="518"/>
      <c r="GX53" s="518"/>
      <c r="GY53" s="518"/>
      <c r="GZ53" s="518"/>
      <c r="HA53" s="518"/>
      <c r="HB53" s="518"/>
      <c r="HC53" s="518"/>
      <c r="HD53" s="518"/>
      <c r="HE53" s="518"/>
      <c r="HF53" s="518"/>
      <c r="HG53" s="518"/>
      <c r="HH53" s="518"/>
      <c r="HI53" s="518"/>
      <c r="HJ53" s="518"/>
      <c r="HK53" s="518"/>
      <c r="HL53" s="518"/>
      <c r="HM53" s="518"/>
      <c r="HN53" s="518"/>
      <c r="HO53" s="518"/>
      <c r="HP53" s="518"/>
      <c r="HQ53" s="518"/>
      <c r="HR53" s="518"/>
      <c r="HS53" s="518"/>
      <c r="HT53" s="518"/>
      <c r="HU53" s="518"/>
      <c r="HV53" s="518"/>
      <c r="HW53" s="518"/>
      <c r="HX53" s="518"/>
      <c r="HY53" s="518"/>
      <c r="HZ53" s="518"/>
      <c r="IA53" s="518"/>
      <c r="IB53" s="518"/>
      <c r="IC53" s="518"/>
      <c r="ID53" s="518"/>
      <c r="IE53" s="518"/>
      <c r="IF53" s="518"/>
      <c r="IG53" s="518"/>
      <c r="IH53" s="518"/>
      <c r="II53" s="518"/>
    </row>
    <row r="54" spans="1:243" ht="31.5">
      <c r="A54" s="263"/>
      <c r="B54" s="266" t="s">
        <v>692</v>
      </c>
      <c r="C54" s="503"/>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8"/>
      <c r="AC54" s="518"/>
      <c r="AD54" s="518"/>
      <c r="AE54" s="518"/>
      <c r="AF54" s="518"/>
      <c r="AG54" s="518"/>
      <c r="AH54" s="518"/>
      <c r="AI54" s="518"/>
      <c r="AJ54" s="518"/>
      <c r="AK54" s="518"/>
      <c r="AL54" s="518"/>
      <c r="AM54" s="518"/>
      <c r="AN54" s="518"/>
      <c r="AO54" s="518"/>
      <c r="AP54" s="518"/>
      <c r="AQ54" s="518"/>
      <c r="AR54" s="518"/>
      <c r="AS54" s="518"/>
      <c r="AT54" s="518"/>
      <c r="AU54" s="518"/>
      <c r="AV54" s="518"/>
      <c r="AW54" s="518"/>
      <c r="AX54" s="518"/>
      <c r="AY54" s="518"/>
      <c r="AZ54" s="518"/>
      <c r="BA54" s="518"/>
      <c r="BB54" s="518"/>
      <c r="BC54" s="518"/>
      <c r="BD54" s="518"/>
      <c r="BE54" s="518"/>
      <c r="BF54" s="518"/>
      <c r="BG54" s="518"/>
      <c r="BH54" s="518"/>
      <c r="BI54" s="518"/>
      <c r="BJ54" s="518"/>
      <c r="BK54" s="518"/>
      <c r="BL54" s="518"/>
      <c r="BM54" s="518"/>
      <c r="BN54" s="518"/>
      <c r="BO54" s="518"/>
      <c r="BP54" s="518"/>
      <c r="BQ54" s="518"/>
      <c r="BR54" s="518"/>
      <c r="BS54" s="518"/>
      <c r="BT54" s="518"/>
      <c r="BU54" s="518"/>
      <c r="BV54" s="518"/>
      <c r="BW54" s="518"/>
      <c r="BX54" s="518"/>
      <c r="BY54" s="518"/>
      <c r="BZ54" s="518"/>
      <c r="CA54" s="518"/>
      <c r="CB54" s="518"/>
      <c r="CC54" s="518"/>
      <c r="CD54" s="518"/>
      <c r="CE54" s="518"/>
      <c r="CF54" s="518"/>
      <c r="CG54" s="518"/>
      <c r="CH54" s="518"/>
      <c r="CI54" s="518"/>
      <c r="CJ54" s="518"/>
      <c r="CK54" s="518"/>
      <c r="CL54" s="518"/>
      <c r="CM54" s="518"/>
      <c r="CN54" s="518"/>
      <c r="CO54" s="518"/>
      <c r="CP54" s="518"/>
      <c r="CQ54" s="518"/>
      <c r="CR54" s="518"/>
      <c r="CS54" s="518"/>
      <c r="CT54" s="518"/>
      <c r="CU54" s="518"/>
      <c r="CV54" s="518"/>
      <c r="CW54" s="518"/>
      <c r="CX54" s="518"/>
      <c r="CY54" s="518"/>
      <c r="CZ54" s="518"/>
      <c r="DA54" s="518"/>
      <c r="DB54" s="518"/>
      <c r="DC54" s="518"/>
      <c r="DD54" s="518"/>
      <c r="DE54" s="518"/>
      <c r="DF54" s="518"/>
      <c r="DG54" s="518"/>
      <c r="DH54" s="518"/>
      <c r="DI54" s="518"/>
      <c r="DJ54" s="518"/>
      <c r="DK54" s="518"/>
      <c r="DL54" s="518"/>
      <c r="DM54" s="518"/>
      <c r="DN54" s="518"/>
      <c r="DO54" s="518"/>
      <c r="DP54" s="518"/>
      <c r="DQ54" s="518"/>
      <c r="DR54" s="518"/>
      <c r="DS54" s="518"/>
      <c r="DT54" s="518"/>
      <c r="DU54" s="518"/>
      <c r="DV54" s="518"/>
      <c r="DW54" s="518"/>
      <c r="DX54" s="518"/>
      <c r="DY54" s="518"/>
      <c r="DZ54" s="518"/>
      <c r="EA54" s="518"/>
      <c r="EB54" s="518"/>
      <c r="EC54" s="518"/>
      <c r="ED54" s="518"/>
      <c r="EE54" s="518"/>
      <c r="EF54" s="518"/>
      <c r="EG54" s="518"/>
      <c r="EH54" s="518"/>
      <c r="EI54" s="518"/>
      <c r="EJ54" s="518"/>
      <c r="EK54" s="518"/>
      <c r="EL54" s="518"/>
      <c r="EM54" s="518"/>
      <c r="EN54" s="518"/>
      <c r="EO54" s="518"/>
      <c r="EP54" s="518"/>
      <c r="EQ54" s="518"/>
      <c r="ER54" s="518"/>
      <c r="ES54" s="518"/>
      <c r="ET54" s="518"/>
      <c r="EU54" s="518"/>
      <c r="EV54" s="518"/>
      <c r="EW54" s="518"/>
      <c r="EX54" s="518"/>
      <c r="EY54" s="518"/>
      <c r="EZ54" s="518"/>
      <c r="FA54" s="518"/>
      <c r="FB54" s="518"/>
      <c r="FC54" s="518"/>
      <c r="FD54" s="518"/>
      <c r="FE54" s="518"/>
      <c r="FF54" s="518"/>
      <c r="FG54" s="518"/>
      <c r="FH54" s="518"/>
      <c r="FI54" s="518"/>
      <c r="FJ54" s="518"/>
      <c r="FK54" s="518"/>
      <c r="FL54" s="518"/>
      <c r="FM54" s="518"/>
      <c r="FN54" s="518"/>
      <c r="FO54" s="518"/>
      <c r="FP54" s="518"/>
      <c r="FQ54" s="518"/>
      <c r="FR54" s="518"/>
      <c r="FS54" s="518"/>
      <c r="FT54" s="518"/>
      <c r="FU54" s="518"/>
      <c r="FV54" s="518"/>
      <c r="FW54" s="518"/>
      <c r="FX54" s="518"/>
      <c r="FY54" s="518"/>
      <c r="FZ54" s="518"/>
      <c r="GA54" s="518"/>
      <c r="GB54" s="518"/>
      <c r="GC54" s="518"/>
      <c r="GD54" s="518"/>
      <c r="GE54" s="518"/>
      <c r="GF54" s="518"/>
      <c r="GG54" s="518"/>
      <c r="GH54" s="518"/>
      <c r="GI54" s="518"/>
      <c r="GJ54" s="518"/>
      <c r="GK54" s="518"/>
      <c r="GL54" s="518"/>
      <c r="GM54" s="518"/>
      <c r="GN54" s="518"/>
      <c r="GO54" s="518"/>
      <c r="GP54" s="518"/>
      <c r="GQ54" s="518"/>
      <c r="GR54" s="518"/>
      <c r="GS54" s="518"/>
      <c r="GT54" s="518"/>
      <c r="GU54" s="518"/>
      <c r="GV54" s="518"/>
      <c r="GW54" s="518"/>
      <c r="GX54" s="518"/>
      <c r="GY54" s="518"/>
      <c r="GZ54" s="518"/>
      <c r="HA54" s="518"/>
      <c r="HB54" s="518"/>
      <c r="HC54" s="518"/>
      <c r="HD54" s="518"/>
      <c r="HE54" s="518"/>
      <c r="HF54" s="518"/>
      <c r="HG54" s="518"/>
      <c r="HH54" s="518"/>
      <c r="HI54" s="518"/>
      <c r="HJ54" s="518"/>
      <c r="HK54" s="518"/>
      <c r="HL54" s="518"/>
      <c r="HM54" s="518"/>
      <c r="HN54" s="518"/>
      <c r="HO54" s="518"/>
      <c r="HP54" s="518"/>
      <c r="HQ54" s="518"/>
      <c r="HR54" s="518"/>
      <c r="HS54" s="518"/>
      <c r="HT54" s="518"/>
      <c r="HU54" s="518"/>
      <c r="HV54" s="518"/>
      <c r="HW54" s="518"/>
      <c r="HX54" s="518"/>
      <c r="HY54" s="518"/>
      <c r="HZ54" s="518"/>
      <c r="IA54" s="518"/>
      <c r="IB54" s="518"/>
      <c r="IC54" s="518"/>
      <c r="ID54" s="518"/>
      <c r="IE54" s="518"/>
      <c r="IF54" s="518"/>
      <c r="IG54" s="518"/>
      <c r="IH54" s="518"/>
      <c r="II54" s="518"/>
    </row>
    <row r="55" spans="1:3" ht="15.75">
      <c r="A55" s="263">
        <v>1</v>
      </c>
      <c r="B55" s="264" t="s">
        <v>670</v>
      </c>
      <c r="C55" s="503"/>
    </row>
    <row r="56" spans="1:3" ht="15.75">
      <c r="A56" s="263">
        <v>2</v>
      </c>
      <c r="B56" s="264" t="s">
        <v>671</v>
      </c>
      <c r="C56" s="503">
        <v>257646</v>
      </c>
    </row>
    <row r="57" spans="1:3" ht="31.5">
      <c r="A57" s="265"/>
      <c r="B57" s="504" t="s">
        <v>672</v>
      </c>
      <c r="C57" s="514">
        <v>95098</v>
      </c>
    </row>
    <row r="58" spans="1:3" ht="15.75">
      <c r="A58" s="265"/>
      <c r="B58" s="504" t="s">
        <v>673</v>
      </c>
      <c r="C58" s="514">
        <v>38553</v>
      </c>
    </row>
    <row r="59" spans="1:3" ht="31.5">
      <c r="A59" s="265"/>
      <c r="B59" s="504" t="s">
        <v>674</v>
      </c>
      <c r="C59" s="514">
        <v>6427</v>
      </c>
    </row>
    <row r="60" spans="1:3" ht="31.5">
      <c r="A60" s="265"/>
      <c r="B60" s="504" t="s">
        <v>675</v>
      </c>
      <c r="C60" s="514">
        <v>28841</v>
      </c>
    </row>
    <row r="61" spans="1:3" ht="31.5">
      <c r="A61" s="265"/>
      <c r="B61" s="504" t="s">
        <v>688</v>
      </c>
      <c r="C61" s="514">
        <v>88727</v>
      </c>
    </row>
    <row r="62" spans="1:3" ht="15.75">
      <c r="A62" s="263">
        <v>3</v>
      </c>
      <c r="B62" s="264" t="s">
        <v>310</v>
      </c>
      <c r="C62" s="508"/>
    </row>
    <row r="63" spans="1:3" ht="15.75">
      <c r="A63" s="498" t="s">
        <v>693</v>
      </c>
      <c r="B63" s="499" t="s">
        <v>694</v>
      </c>
      <c r="C63" s="509">
        <v>5700</v>
      </c>
    </row>
    <row r="64" spans="1:3" ht="15.75">
      <c r="A64" s="519"/>
      <c r="B64" s="266" t="s">
        <v>695</v>
      </c>
      <c r="C64" s="514">
        <v>375</v>
      </c>
    </row>
    <row r="65" spans="1:3" ht="31.5">
      <c r="A65" s="515"/>
      <c r="B65" s="266" t="s">
        <v>674</v>
      </c>
      <c r="C65" s="514">
        <v>216</v>
      </c>
    </row>
    <row r="66" spans="1:3" ht="31.5">
      <c r="A66" s="515"/>
      <c r="B66" s="266" t="s">
        <v>696</v>
      </c>
      <c r="C66" s="514">
        <v>649</v>
      </c>
    </row>
    <row r="67" spans="1:3" ht="31.5">
      <c r="A67" s="520"/>
      <c r="B67" s="521" t="s">
        <v>688</v>
      </c>
      <c r="C67" s="522">
        <v>4460</v>
      </c>
    </row>
  </sheetData>
  <sheetProtection/>
  <mergeCells count="2">
    <mergeCell ref="A2:C2"/>
    <mergeCell ref="A3:C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7"/>
  <sheetViews>
    <sheetView zoomScalePageLayoutView="0" workbookViewId="0" topLeftCell="A1">
      <selection activeCell="C31" sqref="C31"/>
    </sheetView>
  </sheetViews>
  <sheetFormatPr defaultColWidth="9.140625" defaultRowHeight="15"/>
  <cols>
    <col min="1" max="1" width="5.421875" style="5" bestFit="1" customWidth="1"/>
    <col min="2" max="2" width="61.140625" style="5" customWidth="1"/>
    <col min="3" max="3" width="27.421875" style="5" customWidth="1"/>
    <col min="4" max="16384" width="9.140625" style="5" customWidth="1"/>
  </cols>
  <sheetData>
    <row r="1" ht="16.5">
      <c r="C1" s="133" t="s">
        <v>293</v>
      </c>
    </row>
    <row r="2" spans="1:3" ht="51" customHeight="1">
      <c r="A2" s="345" t="s">
        <v>488</v>
      </c>
      <c r="B2" s="345"/>
      <c r="C2" s="345"/>
    </row>
    <row r="3" spans="1:3" ht="24.75" customHeight="1">
      <c r="A3" s="343" t="str">
        <f>'Biểu 46'!A3:C3</f>
        <v>(Kèm theo Công văn số 92/STC-QLNS ngày 14/01/2021 của Sở Tài chính Hải Dương)</v>
      </c>
      <c r="B3" s="343"/>
      <c r="C3" s="343"/>
    </row>
    <row r="4" spans="1:3" ht="16.5">
      <c r="A4" s="131"/>
      <c r="B4" s="131"/>
      <c r="C4" s="131"/>
    </row>
    <row r="5" ht="16.5">
      <c r="C5" s="149" t="s">
        <v>58</v>
      </c>
    </row>
    <row r="6" spans="1:3" ht="37.5" customHeight="1">
      <c r="A6" s="150" t="s">
        <v>8</v>
      </c>
      <c r="B6" s="150" t="s">
        <v>40</v>
      </c>
      <c r="C6" s="150" t="s">
        <v>41</v>
      </c>
    </row>
    <row r="7" spans="1:3" ht="24" customHeight="1">
      <c r="A7" s="152" t="s">
        <v>10</v>
      </c>
      <c r="B7" s="153" t="s">
        <v>44</v>
      </c>
      <c r="C7" s="154"/>
    </row>
    <row r="8" spans="1:3" s="7" customFormat="1" ht="24" customHeight="1">
      <c r="A8" s="155" t="s">
        <v>13</v>
      </c>
      <c r="B8" s="156" t="s">
        <v>45</v>
      </c>
      <c r="C8" s="176">
        <f>C9+C10</f>
        <v>9509695</v>
      </c>
    </row>
    <row r="9" spans="1:3" ht="22.5" customHeight="1">
      <c r="A9" s="158">
        <v>1</v>
      </c>
      <c r="B9" s="159" t="s">
        <v>46</v>
      </c>
      <c r="C9" s="160">
        <v>6610430</v>
      </c>
    </row>
    <row r="10" spans="1:3" ht="22.5" customHeight="1">
      <c r="A10" s="158">
        <v>2</v>
      </c>
      <c r="B10" s="159" t="s">
        <v>47</v>
      </c>
      <c r="C10" s="160">
        <v>2899265</v>
      </c>
    </row>
    <row r="11" spans="1:3" ht="22.5" customHeight="1">
      <c r="A11" s="158" t="s">
        <v>15</v>
      </c>
      <c r="B11" s="159" t="s">
        <v>19</v>
      </c>
      <c r="C11" s="160">
        <v>1454707</v>
      </c>
    </row>
    <row r="12" spans="1:3" ht="22.5" customHeight="1">
      <c r="A12" s="158" t="s">
        <v>15</v>
      </c>
      <c r="B12" s="159" t="s">
        <v>20</v>
      </c>
      <c r="C12" s="160">
        <v>1444558</v>
      </c>
    </row>
    <row r="13" spans="1:3" ht="22.5" customHeight="1">
      <c r="A13" s="158">
        <v>3</v>
      </c>
      <c r="B13" s="159" t="s">
        <v>292</v>
      </c>
      <c r="C13" s="160"/>
    </row>
    <row r="14" spans="1:3" ht="22.5" customHeight="1">
      <c r="A14" s="158">
        <v>4</v>
      </c>
      <c r="B14" s="159" t="s">
        <v>48</v>
      </c>
      <c r="C14" s="160"/>
    </row>
    <row r="15" spans="1:3" ht="22.5" customHeight="1">
      <c r="A15" s="158">
        <v>5</v>
      </c>
      <c r="B15" s="159" t="s">
        <v>49</v>
      </c>
      <c r="C15" s="160"/>
    </row>
    <row r="16" spans="1:4" s="7" customFormat="1" ht="22.5" customHeight="1">
      <c r="A16" s="155" t="s">
        <v>18</v>
      </c>
      <c r="B16" s="156" t="s">
        <v>50</v>
      </c>
      <c r="C16" s="157">
        <f>C17+C18</f>
        <v>9627695</v>
      </c>
      <c r="D16" s="151"/>
    </row>
    <row r="17" spans="1:3" ht="22.5" customHeight="1">
      <c r="A17" s="158">
        <v>1</v>
      </c>
      <c r="B17" s="159" t="s">
        <v>51</v>
      </c>
      <c r="C17" s="160">
        <v>4897757</v>
      </c>
    </row>
    <row r="18" spans="1:4" ht="22.5" customHeight="1">
      <c r="A18" s="158">
        <v>2</v>
      </c>
      <c r="B18" s="159" t="s">
        <v>52</v>
      </c>
      <c r="C18" s="160">
        <v>4729938</v>
      </c>
      <c r="D18" s="6"/>
    </row>
    <row r="19" spans="1:3" ht="22.5" customHeight="1">
      <c r="A19" s="158" t="s">
        <v>15</v>
      </c>
      <c r="B19" s="159" t="s">
        <v>53</v>
      </c>
      <c r="C19" s="160">
        <v>4538550</v>
      </c>
    </row>
    <row r="20" spans="1:3" ht="22.5" customHeight="1">
      <c r="A20" s="158" t="s">
        <v>15</v>
      </c>
      <c r="B20" s="159" t="s">
        <v>54</v>
      </c>
      <c r="C20" s="160">
        <v>191388</v>
      </c>
    </row>
    <row r="21" spans="1:3" ht="22.5" customHeight="1">
      <c r="A21" s="158">
        <v>3</v>
      </c>
      <c r="B21" s="159" t="s">
        <v>55</v>
      </c>
      <c r="C21" s="160"/>
    </row>
    <row r="22" spans="1:3" s="7" customFormat="1" ht="22.5" customHeight="1">
      <c r="A22" s="155" t="s">
        <v>56</v>
      </c>
      <c r="B22" s="169" t="s">
        <v>489</v>
      </c>
      <c r="C22" s="157">
        <f>C16-C8</f>
        <v>118000</v>
      </c>
    </row>
    <row r="23" spans="1:3" s="7" customFormat="1" ht="22.5" customHeight="1">
      <c r="A23" s="155" t="s">
        <v>11</v>
      </c>
      <c r="B23" s="169" t="s">
        <v>321</v>
      </c>
      <c r="C23" s="157"/>
    </row>
    <row r="24" spans="1:3" s="7" customFormat="1" ht="22.5" customHeight="1">
      <c r="A24" s="155" t="s">
        <v>13</v>
      </c>
      <c r="B24" s="156" t="s">
        <v>45</v>
      </c>
      <c r="C24" s="157">
        <f>C25+C26</f>
        <v>7942566</v>
      </c>
    </row>
    <row r="25" spans="1:4" ht="22.5" customHeight="1">
      <c r="A25" s="158">
        <v>1</v>
      </c>
      <c r="B25" s="159" t="s">
        <v>46</v>
      </c>
      <c r="C25" s="160">
        <v>3212628</v>
      </c>
      <c r="D25" s="6"/>
    </row>
    <row r="26" spans="1:3" ht="22.5" customHeight="1">
      <c r="A26" s="158">
        <v>2</v>
      </c>
      <c r="B26" s="159" t="s">
        <v>47</v>
      </c>
      <c r="C26" s="160">
        <v>4729938</v>
      </c>
    </row>
    <row r="27" spans="1:3" ht="22.5" customHeight="1">
      <c r="A27" s="158" t="s">
        <v>15</v>
      </c>
      <c r="B27" s="159" t="s">
        <v>19</v>
      </c>
      <c r="C27" s="160">
        <v>4538550</v>
      </c>
    </row>
    <row r="28" spans="1:3" ht="22.5" customHeight="1">
      <c r="A28" s="158" t="s">
        <v>15</v>
      </c>
      <c r="B28" s="159" t="s">
        <v>20</v>
      </c>
      <c r="C28" s="160">
        <v>191388</v>
      </c>
    </row>
    <row r="29" spans="1:3" ht="22.5" customHeight="1">
      <c r="A29" s="158">
        <v>3</v>
      </c>
      <c r="B29" s="159" t="s">
        <v>48</v>
      </c>
      <c r="C29" s="160">
        <v>0</v>
      </c>
    </row>
    <row r="30" spans="1:3" ht="22.5" customHeight="1">
      <c r="A30" s="158">
        <v>4</v>
      </c>
      <c r="B30" s="159" t="s">
        <v>49</v>
      </c>
      <c r="C30" s="160">
        <v>0</v>
      </c>
    </row>
    <row r="31" spans="1:3" s="7" customFormat="1" ht="22.5" customHeight="1">
      <c r="A31" s="155" t="s">
        <v>18</v>
      </c>
      <c r="B31" s="156" t="s">
        <v>50</v>
      </c>
      <c r="C31" s="157">
        <f>C32+C33</f>
        <v>7942566</v>
      </c>
    </row>
    <row r="32" spans="1:3" ht="22.5" customHeight="1">
      <c r="A32" s="158">
        <v>1</v>
      </c>
      <c r="B32" s="159" t="s">
        <v>57</v>
      </c>
      <c r="C32" s="160">
        <v>7942566</v>
      </c>
    </row>
    <row r="33" spans="1:3" ht="22.5" customHeight="1">
      <c r="A33" s="158">
        <v>2</v>
      </c>
      <c r="B33" s="159" t="s">
        <v>52</v>
      </c>
      <c r="C33" s="160">
        <v>0</v>
      </c>
    </row>
    <row r="34" spans="1:3" ht="22.5" customHeight="1">
      <c r="A34" s="158" t="s">
        <v>15</v>
      </c>
      <c r="B34" s="159" t="s">
        <v>53</v>
      </c>
      <c r="C34" s="159">
        <v>0</v>
      </c>
    </row>
    <row r="35" spans="1:3" ht="22.5" customHeight="1">
      <c r="A35" s="158" t="s">
        <v>15</v>
      </c>
      <c r="B35" s="159" t="s">
        <v>54</v>
      </c>
      <c r="C35" s="161">
        <v>0</v>
      </c>
    </row>
    <row r="36" spans="1:3" ht="22.5" customHeight="1">
      <c r="A36" s="162">
        <v>3</v>
      </c>
      <c r="B36" s="163" t="s">
        <v>55</v>
      </c>
      <c r="C36" s="164">
        <v>0</v>
      </c>
    </row>
    <row r="37" ht="16.5">
      <c r="A37" s="8"/>
    </row>
  </sheetData>
  <sheetProtection/>
  <mergeCells count="2">
    <mergeCell ref="A2:C2"/>
    <mergeCell ref="A3:C3"/>
  </mergeCells>
  <printOptions/>
  <pageMargins left="0.68" right="0.44" top="0.5" bottom="0.25" header="0.48" footer="0.3"/>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G71"/>
  <sheetViews>
    <sheetView zoomScalePageLayoutView="0" workbookViewId="0" topLeftCell="A1">
      <pane ySplit="8" topLeftCell="A9" activePane="bottomLeft" state="frozen"/>
      <selection pane="topLeft" activeCell="A1" sqref="A1"/>
      <selection pane="bottomLeft" activeCell="A3" sqref="A3:D3"/>
    </sheetView>
  </sheetViews>
  <sheetFormatPr defaultColWidth="9.140625" defaultRowHeight="15"/>
  <cols>
    <col min="1" max="1" width="5.28125" style="49" customWidth="1"/>
    <col min="2" max="2" width="54.28125" style="50" customWidth="1"/>
    <col min="3" max="4" width="16.57421875" style="11" customWidth="1"/>
    <col min="5" max="5" width="9.140625" style="11" customWidth="1"/>
    <col min="6" max="6" width="12.7109375" style="11" bestFit="1" customWidth="1"/>
    <col min="7" max="7" width="9.57421875" style="11" bestFit="1" customWidth="1"/>
    <col min="8" max="16384" width="9.140625" style="11" customWidth="1"/>
  </cols>
  <sheetData>
    <row r="1" spans="1:4" ht="18.75">
      <c r="A1" s="9"/>
      <c r="B1" s="10"/>
      <c r="C1" s="346" t="s">
        <v>294</v>
      </c>
      <c r="D1" s="346"/>
    </row>
    <row r="2" spans="1:4" ht="21" customHeight="1">
      <c r="A2" s="348" t="s">
        <v>502</v>
      </c>
      <c r="B2" s="348"/>
      <c r="C2" s="348"/>
      <c r="D2" s="348"/>
    </row>
    <row r="3" spans="1:4" ht="21" customHeight="1">
      <c r="A3" s="343" t="s">
        <v>628</v>
      </c>
      <c r="B3" s="343"/>
      <c r="C3" s="343"/>
      <c r="D3" s="343"/>
    </row>
    <row r="4" spans="1:4" ht="16.5">
      <c r="A4" s="132"/>
      <c r="B4" s="132"/>
      <c r="C4" s="132"/>
      <c r="D4" s="53"/>
    </row>
    <row r="5" spans="1:4" ht="18.75">
      <c r="A5" s="13"/>
      <c r="B5" s="14"/>
      <c r="C5" s="347" t="s">
        <v>58</v>
      </c>
      <c r="D5" s="347"/>
    </row>
    <row r="6" spans="1:4" s="16" customFormat="1" ht="31.5" customHeight="1">
      <c r="A6" s="353" t="s">
        <v>59</v>
      </c>
      <c r="B6" s="353" t="s">
        <v>40</v>
      </c>
      <c r="C6" s="356" t="s">
        <v>41</v>
      </c>
      <c r="D6" s="357"/>
    </row>
    <row r="7" spans="1:4" s="16" customFormat="1" ht="20.25" customHeight="1">
      <c r="A7" s="354"/>
      <c r="B7" s="354"/>
      <c r="C7" s="15" t="s">
        <v>60</v>
      </c>
      <c r="D7" s="15" t="s">
        <v>61</v>
      </c>
    </row>
    <row r="8" spans="1:4" s="16" customFormat="1" ht="20.25" customHeight="1">
      <c r="A8" s="355"/>
      <c r="B8" s="355"/>
      <c r="C8" s="17" t="s">
        <v>62</v>
      </c>
      <c r="D8" s="17" t="s">
        <v>63</v>
      </c>
    </row>
    <row r="9" spans="1:4" s="21" customFormat="1" ht="25.5" customHeight="1">
      <c r="A9" s="18"/>
      <c r="B9" s="19" t="s">
        <v>64</v>
      </c>
      <c r="C9" s="20">
        <v>12997500</v>
      </c>
      <c r="D9" s="20">
        <v>9823058</v>
      </c>
    </row>
    <row r="10" spans="1:7" s="21" customFormat="1" ht="16.5">
      <c r="A10" s="22" t="s">
        <v>13</v>
      </c>
      <c r="B10" s="23" t="s">
        <v>65</v>
      </c>
      <c r="C10" s="24">
        <v>10997500</v>
      </c>
      <c r="D10" s="24">
        <v>9823058</v>
      </c>
      <c r="F10" s="177"/>
      <c r="G10" s="177"/>
    </row>
    <row r="11" spans="1:4" s="16" customFormat="1" ht="16.5">
      <c r="A11" s="25">
        <v>1</v>
      </c>
      <c r="B11" s="26" t="s">
        <v>66</v>
      </c>
      <c r="C11" s="27">
        <v>790000</v>
      </c>
      <c r="D11" s="27">
        <v>777300</v>
      </c>
    </row>
    <row r="12" spans="1:6" s="31" customFormat="1" ht="16.5">
      <c r="A12" s="28" t="s">
        <v>15</v>
      </c>
      <c r="B12" s="29" t="s">
        <v>68</v>
      </c>
      <c r="C12" s="30">
        <v>221000</v>
      </c>
      <c r="D12" s="30">
        <v>216580</v>
      </c>
      <c r="F12" s="32"/>
    </row>
    <row r="13" spans="1:6" s="31" customFormat="1" ht="16.5">
      <c r="A13" s="28" t="s">
        <v>15</v>
      </c>
      <c r="B13" s="29" t="s">
        <v>67</v>
      </c>
      <c r="C13" s="30">
        <v>344000</v>
      </c>
      <c r="D13" s="30">
        <v>337120</v>
      </c>
      <c r="F13" s="32"/>
    </row>
    <row r="14" spans="1:6" s="31" customFormat="1" ht="16.5">
      <c r="A14" s="28" t="s">
        <v>15</v>
      </c>
      <c r="B14" s="29" t="s">
        <v>70</v>
      </c>
      <c r="C14" s="30">
        <v>155000</v>
      </c>
      <c r="D14" s="30">
        <v>155000</v>
      </c>
      <c r="F14" s="32"/>
    </row>
    <row r="15" spans="1:6" s="31" customFormat="1" ht="16.5">
      <c r="A15" s="28" t="s">
        <v>15</v>
      </c>
      <c r="B15" s="29" t="s">
        <v>73</v>
      </c>
      <c r="C15" s="30">
        <v>70000</v>
      </c>
      <c r="D15" s="30">
        <v>68600</v>
      </c>
      <c r="F15" s="32"/>
    </row>
    <row r="16" spans="1:4" s="16" customFormat="1" ht="16.5">
      <c r="A16" s="25">
        <v>2</v>
      </c>
      <c r="B16" s="26" t="s">
        <v>72</v>
      </c>
      <c r="C16" s="27">
        <v>116000</v>
      </c>
      <c r="D16" s="27">
        <v>113720</v>
      </c>
    </row>
    <row r="17" spans="1:6" s="31" customFormat="1" ht="16.5">
      <c r="A17" s="28" t="s">
        <v>15</v>
      </c>
      <c r="B17" s="29" t="s">
        <v>68</v>
      </c>
      <c r="C17" s="30">
        <v>40000</v>
      </c>
      <c r="D17" s="30">
        <v>39200</v>
      </c>
      <c r="F17" s="32"/>
    </row>
    <row r="18" spans="1:6" s="31" customFormat="1" ht="16.5">
      <c r="A18" s="28" t="s">
        <v>15</v>
      </c>
      <c r="B18" s="29" t="s">
        <v>67</v>
      </c>
      <c r="C18" s="30">
        <v>74000</v>
      </c>
      <c r="D18" s="30">
        <v>72520</v>
      </c>
      <c r="F18" s="32"/>
    </row>
    <row r="19" spans="1:6" s="31" customFormat="1" ht="16.5">
      <c r="A19" s="28" t="s">
        <v>15</v>
      </c>
      <c r="B19" s="29" t="s">
        <v>70</v>
      </c>
      <c r="C19" s="30">
        <v>2000</v>
      </c>
      <c r="D19" s="30">
        <v>2000</v>
      </c>
      <c r="F19" s="32"/>
    </row>
    <row r="20" spans="1:6" s="31" customFormat="1" ht="16.5">
      <c r="A20" s="28" t="s">
        <v>15</v>
      </c>
      <c r="B20" s="29" t="s">
        <v>73</v>
      </c>
      <c r="C20" s="30"/>
      <c r="D20" s="30"/>
      <c r="F20" s="32"/>
    </row>
    <row r="21" spans="1:4" s="16" customFormat="1" ht="16.5">
      <c r="A21" s="25">
        <v>3</v>
      </c>
      <c r="B21" s="26" t="s">
        <v>74</v>
      </c>
      <c r="C21" s="27">
        <v>2812000</v>
      </c>
      <c r="D21" s="27">
        <v>2457880</v>
      </c>
    </row>
    <row r="22" spans="1:6" s="31" customFormat="1" ht="16.5">
      <c r="A22" s="28" t="s">
        <v>15</v>
      </c>
      <c r="B22" s="29" t="s">
        <v>68</v>
      </c>
      <c r="C22" s="30">
        <v>1140000</v>
      </c>
      <c r="D22" s="30">
        <v>1117200</v>
      </c>
      <c r="F22" s="32"/>
    </row>
    <row r="23" spans="1:6" s="31" customFormat="1" ht="16.5">
      <c r="A23" s="28" t="s">
        <v>15</v>
      </c>
      <c r="B23" s="29" t="s">
        <v>67</v>
      </c>
      <c r="C23" s="30">
        <v>535000</v>
      </c>
      <c r="D23" s="30">
        <v>524300</v>
      </c>
      <c r="F23" s="32"/>
    </row>
    <row r="24" spans="1:6" s="31" customFormat="1" ht="16.5">
      <c r="A24" s="28" t="s">
        <v>15</v>
      </c>
      <c r="B24" s="29" t="s">
        <v>70</v>
      </c>
      <c r="C24" s="30">
        <v>2000</v>
      </c>
      <c r="D24" s="30">
        <v>2000</v>
      </c>
      <c r="F24" s="32"/>
    </row>
    <row r="25" spans="1:6" s="31" customFormat="1" ht="16.5">
      <c r="A25" s="28" t="s">
        <v>15</v>
      </c>
      <c r="B25" s="29" t="s">
        <v>73</v>
      </c>
      <c r="C25" s="30">
        <v>1135000</v>
      </c>
      <c r="D25" s="30">
        <v>814380</v>
      </c>
      <c r="F25" s="32"/>
    </row>
    <row r="26" spans="1:6" s="31" customFormat="1" ht="20.25" customHeight="1">
      <c r="A26" s="28"/>
      <c r="B26" s="253" t="s">
        <v>490</v>
      </c>
      <c r="C26" s="254">
        <v>304000</v>
      </c>
      <c r="D26" s="30"/>
      <c r="F26" s="32"/>
    </row>
    <row r="27" spans="1:4" s="16" customFormat="1" ht="16.5">
      <c r="A27" s="25">
        <v>4</v>
      </c>
      <c r="B27" s="26" t="s">
        <v>75</v>
      </c>
      <c r="C27" s="27">
        <v>2436000</v>
      </c>
      <c r="D27" s="27">
        <v>2387680</v>
      </c>
    </row>
    <row r="28" spans="1:6" s="31" customFormat="1" ht="16.5">
      <c r="A28" s="28" t="s">
        <v>15</v>
      </c>
      <c r="B28" s="29" t="s">
        <v>68</v>
      </c>
      <c r="C28" s="30">
        <v>1458000</v>
      </c>
      <c r="D28" s="30">
        <v>1428840</v>
      </c>
      <c r="F28" s="32"/>
    </row>
    <row r="29" spans="1:6" s="31" customFormat="1" ht="16.5">
      <c r="A29" s="28" t="s">
        <v>15</v>
      </c>
      <c r="B29" s="29" t="s">
        <v>67</v>
      </c>
      <c r="C29" s="30">
        <v>940000</v>
      </c>
      <c r="D29" s="30">
        <v>921200</v>
      </c>
      <c r="F29" s="32"/>
    </row>
    <row r="30" spans="1:6" s="31" customFormat="1" ht="16.5">
      <c r="A30" s="28" t="s">
        <v>15</v>
      </c>
      <c r="B30" s="29" t="s">
        <v>70</v>
      </c>
      <c r="C30" s="30">
        <v>20000</v>
      </c>
      <c r="D30" s="30">
        <v>20000</v>
      </c>
      <c r="F30" s="32"/>
    </row>
    <row r="31" spans="1:6" s="31" customFormat="1" ht="16.5">
      <c r="A31" s="28" t="s">
        <v>15</v>
      </c>
      <c r="B31" s="29" t="s">
        <v>73</v>
      </c>
      <c r="C31" s="30">
        <v>18000</v>
      </c>
      <c r="D31" s="30">
        <v>17640</v>
      </c>
      <c r="F31" s="32"/>
    </row>
    <row r="32" spans="1:4" s="16" customFormat="1" ht="16.5">
      <c r="A32" s="25">
        <v>5</v>
      </c>
      <c r="B32" s="26" t="s">
        <v>78</v>
      </c>
      <c r="C32" s="27">
        <v>750000</v>
      </c>
      <c r="D32" s="27">
        <v>735000.0000000001</v>
      </c>
    </row>
    <row r="33" spans="1:4" s="16" customFormat="1" ht="16.5">
      <c r="A33" s="25">
        <v>6</v>
      </c>
      <c r="B33" s="26" t="s">
        <v>79</v>
      </c>
      <c r="C33" s="27">
        <v>890000</v>
      </c>
      <c r="D33" s="27">
        <v>324478</v>
      </c>
    </row>
    <row r="34" spans="1:4" s="35" customFormat="1" ht="16.5">
      <c r="A34" s="33" t="s">
        <v>15</v>
      </c>
      <c r="B34" s="34" t="s">
        <v>80</v>
      </c>
      <c r="C34" s="30">
        <v>558900</v>
      </c>
      <c r="D34" s="30"/>
    </row>
    <row r="35" spans="1:4" s="35" customFormat="1" ht="16.5">
      <c r="A35" s="33" t="s">
        <v>15</v>
      </c>
      <c r="B35" s="34" t="s">
        <v>81</v>
      </c>
      <c r="C35" s="30">
        <v>331100</v>
      </c>
      <c r="D35" s="30">
        <v>324478</v>
      </c>
    </row>
    <row r="36" spans="1:4" s="16" customFormat="1" ht="16.5">
      <c r="A36" s="25">
        <v>7</v>
      </c>
      <c r="B36" s="26" t="s">
        <v>82</v>
      </c>
      <c r="C36" s="27">
        <v>460000</v>
      </c>
      <c r="D36" s="27">
        <v>460000</v>
      </c>
    </row>
    <row r="37" spans="1:4" s="16" customFormat="1" ht="16.5">
      <c r="A37" s="25">
        <v>8</v>
      </c>
      <c r="B37" s="26" t="s">
        <v>83</v>
      </c>
      <c r="C37" s="27">
        <v>147500</v>
      </c>
      <c r="D37" s="27">
        <v>85000</v>
      </c>
    </row>
    <row r="38" spans="1:4" s="35" customFormat="1" ht="16.5">
      <c r="A38" s="33" t="s">
        <v>15</v>
      </c>
      <c r="B38" s="34" t="s">
        <v>84</v>
      </c>
      <c r="C38" s="30">
        <v>62500</v>
      </c>
      <c r="D38" s="30"/>
    </row>
    <row r="39" spans="1:4" s="35" customFormat="1" ht="16.5">
      <c r="A39" s="33" t="s">
        <v>15</v>
      </c>
      <c r="B39" s="34" t="s">
        <v>85</v>
      </c>
      <c r="C39" s="30">
        <v>34237</v>
      </c>
      <c r="D39" s="30">
        <v>34237</v>
      </c>
    </row>
    <row r="40" spans="1:4" s="35" customFormat="1" ht="16.5">
      <c r="A40" s="33" t="s">
        <v>15</v>
      </c>
      <c r="B40" s="34" t="s">
        <v>86</v>
      </c>
      <c r="C40" s="30">
        <v>41228</v>
      </c>
      <c r="D40" s="30">
        <v>41228</v>
      </c>
    </row>
    <row r="41" spans="1:4" s="35" customFormat="1" ht="16.5">
      <c r="A41" s="33" t="s">
        <v>15</v>
      </c>
      <c r="B41" s="34" t="s">
        <v>87</v>
      </c>
      <c r="C41" s="30">
        <v>9535</v>
      </c>
      <c r="D41" s="30">
        <v>9535</v>
      </c>
    </row>
    <row r="42" spans="1:4" s="16" customFormat="1" ht="16.5">
      <c r="A42" s="25">
        <v>9</v>
      </c>
      <c r="B42" s="26" t="s">
        <v>88</v>
      </c>
      <c r="C42" s="30">
        <v>0</v>
      </c>
      <c r="D42" s="30">
        <v>0</v>
      </c>
    </row>
    <row r="43" spans="1:4" s="16" customFormat="1" ht="16.5">
      <c r="A43" s="25">
        <v>10</v>
      </c>
      <c r="B43" s="26" t="s">
        <v>89</v>
      </c>
      <c r="C43" s="27">
        <v>29000</v>
      </c>
      <c r="D43" s="27">
        <v>29000</v>
      </c>
    </row>
    <row r="44" spans="1:4" s="16" customFormat="1" ht="16.5">
      <c r="A44" s="25">
        <v>11</v>
      </c>
      <c r="B44" s="26" t="s">
        <v>90</v>
      </c>
      <c r="C44" s="27">
        <v>250000</v>
      </c>
      <c r="D44" s="27">
        <v>250000</v>
      </c>
    </row>
    <row r="45" spans="1:4" s="16" customFormat="1" ht="16.5">
      <c r="A45" s="25">
        <v>12</v>
      </c>
      <c r="B45" s="26" t="s">
        <v>91</v>
      </c>
      <c r="C45" s="27">
        <v>2000000</v>
      </c>
      <c r="D45" s="27">
        <v>2000000</v>
      </c>
    </row>
    <row r="46" spans="1:4" s="16" customFormat="1" ht="16.5">
      <c r="A46" s="25">
        <v>13</v>
      </c>
      <c r="B46" s="26" t="s">
        <v>92</v>
      </c>
      <c r="C46" s="27">
        <v>0</v>
      </c>
      <c r="D46" s="27">
        <v>0</v>
      </c>
    </row>
    <row r="47" spans="1:4" s="16" customFormat="1" ht="16.5">
      <c r="A47" s="25">
        <v>14</v>
      </c>
      <c r="B47" s="26" t="s">
        <v>93</v>
      </c>
      <c r="C47" s="255">
        <v>40000</v>
      </c>
      <c r="D47" s="256">
        <v>40000</v>
      </c>
    </row>
    <row r="48" spans="1:4" s="16" customFormat="1" ht="16.5">
      <c r="A48" s="25">
        <v>15</v>
      </c>
      <c r="B48" s="26" t="s">
        <v>94</v>
      </c>
      <c r="C48" s="255">
        <v>25000</v>
      </c>
      <c r="D48" s="256">
        <v>11000</v>
      </c>
    </row>
    <row r="49" spans="1:4" s="16" customFormat="1" ht="16.5">
      <c r="A49" s="25">
        <v>16</v>
      </c>
      <c r="B49" s="26" t="s">
        <v>95</v>
      </c>
      <c r="C49" s="255">
        <v>220000</v>
      </c>
      <c r="D49" s="256">
        <v>120000</v>
      </c>
    </row>
    <row r="50" spans="1:4" s="16" customFormat="1" ht="16.5">
      <c r="A50" s="25">
        <v>17</v>
      </c>
      <c r="B50" s="26" t="s">
        <v>96</v>
      </c>
      <c r="C50" s="255">
        <v>18000</v>
      </c>
      <c r="D50" s="256">
        <v>18000</v>
      </c>
    </row>
    <row r="51" spans="1:4" s="16" customFormat="1" ht="49.5">
      <c r="A51" s="25">
        <v>18</v>
      </c>
      <c r="B51" s="26" t="s">
        <v>97</v>
      </c>
      <c r="C51" s="255">
        <v>14000</v>
      </c>
      <c r="D51" s="256">
        <v>14000</v>
      </c>
    </row>
    <row r="52" spans="1:4" s="16" customFormat="1" ht="16.5">
      <c r="A52" s="22" t="s">
        <v>18</v>
      </c>
      <c r="B52" s="23" t="s">
        <v>98</v>
      </c>
      <c r="C52" s="27"/>
      <c r="D52" s="27"/>
    </row>
    <row r="53" spans="1:4" s="21" customFormat="1" ht="16.5">
      <c r="A53" s="22" t="s">
        <v>56</v>
      </c>
      <c r="B53" s="23" t="s">
        <v>99</v>
      </c>
      <c r="C53" s="24">
        <v>2000000</v>
      </c>
      <c r="D53" s="24"/>
    </row>
    <row r="54" spans="1:4" s="16" customFormat="1" ht="16.5">
      <c r="A54" s="25">
        <v>1</v>
      </c>
      <c r="B54" s="26" t="s">
        <v>100</v>
      </c>
      <c r="C54" s="27">
        <v>1585000</v>
      </c>
      <c r="D54" s="27"/>
    </row>
    <row r="55" spans="1:4" s="16" customFormat="1" ht="16.5">
      <c r="A55" s="25">
        <v>2</v>
      </c>
      <c r="B55" s="26" t="s">
        <v>101</v>
      </c>
      <c r="C55" s="27">
        <v>15000</v>
      </c>
      <c r="D55" s="27"/>
    </row>
    <row r="56" spans="1:4" s="16" customFormat="1" ht="16.5">
      <c r="A56" s="25">
        <v>3</v>
      </c>
      <c r="B56" s="26" t="s">
        <v>102</v>
      </c>
      <c r="C56" s="27">
        <v>140000</v>
      </c>
      <c r="D56" s="27"/>
    </row>
    <row r="57" spans="1:4" s="16" customFormat="1" ht="16.5">
      <c r="A57" s="25">
        <v>4</v>
      </c>
      <c r="B57" s="26" t="s">
        <v>103</v>
      </c>
      <c r="C57" s="27">
        <v>250000</v>
      </c>
      <c r="D57" s="27"/>
    </row>
    <row r="58" spans="1:4" s="16" customFormat="1" ht="16.5">
      <c r="A58" s="25">
        <v>5</v>
      </c>
      <c r="B58" s="26" t="s">
        <v>81</v>
      </c>
      <c r="C58" s="27">
        <v>10000</v>
      </c>
      <c r="D58" s="27"/>
    </row>
    <row r="59" spans="1:4" s="16" customFormat="1" ht="16.5">
      <c r="A59" s="25">
        <v>6</v>
      </c>
      <c r="B59" s="26" t="s">
        <v>71</v>
      </c>
      <c r="C59" s="27"/>
      <c r="D59" s="27"/>
    </row>
    <row r="60" spans="1:4" s="16" customFormat="1" ht="16.5">
      <c r="A60" s="22" t="s">
        <v>104</v>
      </c>
      <c r="B60" s="23" t="s">
        <v>105</v>
      </c>
      <c r="C60" s="24"/>
      <c r="D60" s="24"/>
    </row>
    <row r="61" spans="1:4" s="16" customFormat="1" ht="16.5">
      <c r="A61" s="36"/>
      <c r="B61" s="37"/>
      <c r="C61" s="38"/>
      <c r="D61" s="38"/>
    </row>
    <row r="62" spans="1:4" s="39" customFormat="1" ht="19.5" customHeight="1">
      <c r="A62" s="349" t="s">
        <v>106</v>
      </c>
      <c r="B62" s="349"/>
      <c r="C62" s="349"/>
      <c r="D62" s="349"/>
    </row>
    <row r="63" spans="1:4" s="39" customFormat="1" ht="19.5" customHeight="1">
      <c r="A63" s="40"/>
      <c r="B63" s="350" t="s">
        <v>107</v>
      </c>
      <c r="C63" s="350"/>
      <c r="D63" s="350"/>
    </row>
    <row r="64" spans="1:2" s="39" customFormat="1" ht="19.5" customHeight="1">
      <c r="A64" s="40"/>
      <c r="B64" s="41" t="s">
        <v>108</v>
      </c>
    </row>
    <row r="65" spans="1:4" s="43" customFormat="1" ht="39" customHeight="1">
      <c r="A65" s="42"/>
      <c r="B65" s="351" t="s">
        <v>109</v>
      </c>
      <c r="C65" s="351"/>
      <c r="D65" s="351"/>
    </row>
    <row r="66" spans="1:4" s="39" customFormat="1" ht="19.5" customHeight="1">
      <c r="A66" s="40"/>
      <c r="B66" s="352" t="s">
        <v>110</v>
      </c>
      <c r="C66" s="352"/>
      <c r="D66" s="352"/>
    </row>
    <row r="67" spans="1:2" s="39" customFormat="1" ht="19.5" customHeight="1">
      <c r="A67" s="40"/>
      <c r="B67" s="44" t="s">
        <v>111</v>
      </c>
    </row>
    <row r="68" spans="1:2" s="39" customFormat="1" ht="19.5" customHeight="1">
      <c r="A68" s="45"/>
      <c r="B68" s="41" t="s">
        <v>112</v>
      </c>
    </row>
    <row r="69" spans="1:2" s="39" customFormat="1" ht="19.5" customHeight="1">
      <c r="A69" s="45"/>
      <c r="B69" s="41" t="s">
        <v>113</v>
      </c>
    </row>
    <row r="70" spans="1:2" s="39" customFormat="1" ht="19.5" customHeight="1">
      <c r="A70" s="46"/>
      <c r="B70" s="41" t="s">
        <v>114</v>
      </c>
    </row>
    <row r="71" spans="1:2" ht="19.5" customHeight="1">
      <c r="A71" s="47"/>
      <c r="B71" s="48"/>
    </row>
  </sheetData>
  <sheetProtection/>
  <mergeCells count="11">
    <mergeCell ref="B65:D65"/>
    <mergeCell ref="B66:D66"/>
    <mergeCell ref="A6:A8"/>
    <mergeCell ref="B6:B8"/>
    <mergeCell ref="C6:D6"/>
    <mergeCell ref="C1:D1"/>
    <mergeCell ref="C5:D5"/>
    <mergeCell ref="A3:D3"/>
    <mergeCell ref="A2:D2"/>
    <mergeCell ref="A62:D62"/>
    <mergeCell ref="B63:D63"/>
  </mergeCells>
  <printOptions/>
  <pageMargins left="0.69" right="0.48" top="0.71" bottom="0.8" header="0.69" footer="0.78"/>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5"/>
  <sheetViews>
    <sheetView zoomScalePageLayoutView="0" workbookViewId="0" topLeftCell="A37">
      <selection activeCell="A3" sqref="A3:E3"/>
    </sheetView>
  </sheetViews>
  <sheetFormatPr defaultColWidth="9.140625" defaultRowHeight="15"/>
  <cols>
    <col min="1" max="1" width="5.140625" style="51" customWidth="1"/>
    <col min="2" max="2" width="42.57421875" style="52" customWidth="1"/>
    <col min="3" max="3" width="14.140625" style="52" customWidth="1"/>
    <col min="4" max="4" width="13.7109375" style="52" customWidth="1"/>
    <col min="5" max="5" width="14.28125" style="52" customWidth="1"/>
    <col min="6" max="6" width="12.8515625" style="52" customWidth="1"/>
    <col min="7" max="7" width="11.28125" style="52" bestFit="1" customWidth="1"/>
    <col min="8" max="9" width="10.140625" style="52" bestFit="1" customWidth="1"/>
    <col min="10" max="16384" width="9.140625" style="52" customWidth="1"/>
  </cols>
  <sheetData>
    <row r="1" spans="4:5" ht="16.5">
      <c r="D1" s="346" t="s">
        <v>295</v>
      </c>
      <c r="E1" s="346"/>
    </row>
    <row r="2" spans="1:5" ht="36.75" customHeight="1">
      <c r="A2" s="361" t="s">
        <v>503</v>
      </c>
      <c r="B2" s="361"/>
      <c r="C2" s="361"/>
      <c r="D2" s="361"/>
      <c r="E2" s="361"/>
    </row>
    <row r="3" spans="1:6" ht="16.5">
      <c r="A3" s="343" t="str">
        <f>'Biểu 48'!A3:D3</f>
        <v>(Kèm theo Công văn số 92/STC-QLNS ngày 14/01/2021 của Sở Tài chính Hải Dương)</v>
      </c>
      <c r="B3" s="343"/>
      <c r="C3" s="343"/>
      <c r="D3" s="343"/>
      <c r="E3" s="343"/>
      <c r="F3" s="53"/>
    </row>
    <row r="4" spans="1:5" ht="16.5">
      <c r="A4" s="12"/>
      <c r="B4" s="12"/>
      <c r="C4" s="12"/>
      <c r="D4" s="12"/>
      <c r="E4" s="12"/>
    </row>
    <row r="5" spans="4:5" ht="16.5">
      <c r="D5" s="362" t="s">
        <v>58</v>
      </c>
      <c r="E5" s="362"/>
    </row>
    <row r="6" spans="1:5" s="55" customFormat="1" ht="15.75">
      <c r="A6" s="358" t="s">
        <v>8</v>
      </c>
      <c r="B6" s="358" t="s">
        <v>9</v>
      </c>
      <c r="C6" s="358" t="s">
        <v>63</v>
      </c>
      <c r="D6" s="359" t="s">
        <v>115</v>
      </c>
      <c r="E6" s="360"/>
    </row>
    <row r="7" spans="1:5" s="55" customFormat="1" ht="31.5">
      <c r="A7" s="358"/>
      <c r="B7" s="358"/>
      <c r="C7" s="358"/>
      <c r="D7" s="54" t="s">
        <v>116</v>
      </c>
      <c r="E7" s="54" t="s">
        <v>117</v>
      </c>
    </row>
    <row r="8" spans="1:5" s="55" customFormat="1" ht="15.75">
      <c r="A8" s="56" t="s">
        <v>10</v>
      </c>
      <c r="B8" s="56" t="s">
        <v>11</v>
      </c>
      <c r="C8" s="56" t="s">
        <v>118</v>
      </c>
      <c r="D8" s="56">
        <v>2</v>
      </c>
      <c r="E8" s="56">
        <v>3</v>
      </c>
    </row>
    <row r="9" spans="1:9" s="61" customFormat="1" ht="15.75">
      <c r="A9" s="57"/>
      <c r="B9" s="58" t="s">
        <v>21</v>
      </c>
      <c r="C9" s="59">
        <f>C10+C29</f>
        <v>12840323</v>
      </c>
      <c r="D9" s="59">
        <f>D10+D29</f>
        <v>4897757</v>
      </c>
      <c r="E9" s="59">
        <f>E10+E29</f>
        <v>7807592</v>
      </c>
      <c r="F9" s="60"/>
      <c r="G9" s="60"/>
      <c r="H9" s="60"/>
      <c r="I9" s="60"/>
    </row>
    <row r="10" spans="1:7" s="61" customFormat="1" ht="15.75">
      <c r="A10" s="62" t="s">
        <v>10</v>
      </c>
      <c r="B10" s="63" t="s">
        <v>119</v>
      </c>
      <c r="C10" s="64">
        <f>C11+C21+C25+C26+C27+C28</f>
        <v>11395765</v>
      </c>
      <c r="D10" s="64">
        <f>D11+D21+D25+D26+D27+D28</f>
        <v>3644587</v>
      </c>
      <c r="E10" s="64">
        <f>E11+E21+E25+E26+E27+E28</f>
        <v>7751178</v>
      </c>
      <c r="G10" s="60"/>
    </row>
    <row r="11" spans="1:7" s="61" customFormat="1" ht="15.75">
      <c r="A11" s="62" t="s">
        <v>13</v>
      </c>
      <c r="B11" s="63" t="s">
        <v>23</v>
      </c>
      <c r="C11" s="64">
        <f>C12+C19+C20</f>
        <v>2888070</v>
      </c>
      <c r="D11" s="64">
        <f>D12+D19+D20</f>
        <v>880964</v>
      </c>
      <c r="E11" s="64">
        <f>E12+E19+E20</f>
        <v>2007106</v>
      </c>
      <c r="G11" s="60"/>
    </row>
    <row r="12" spans="1:7" s="55" customFormat="1" ht="15.75">
      <c r="A12" s="65">
        <v>1</v>
      </c>
      <c r="B12" s="66" t="s">
        <v>120</v>
      </c>
      <c r="C12" s="67">
        <f>D12+E12</f>
        <v>2746470</v>
      </c>
      <c r="D12" s="67">
        <f>699364+40000</f>
        <v>739364</v>
      </c>
      <c r="E12" s="67">
        <f>1820746+186360</f>
        <v>2007106</v>
      </c>
      <c r="G12" s="60"/>
    </row>
    <row r="13" spans="1:7" s="55" customFormat="1" ht="15.75">
      <c r="A13" s="65"/>
      <c r="B13" s="68" t="s">
        <v>121</v>
      </c>
      <c r="C13" s="67"/>
      <c r="D13" s="67"/>
      <c r="E13" s="67"/>
      <c r="G13" s="60"/>
    </row>
    <row r="14" spans="1:7" s="55" customFormat="1" ht="15.75">
      <c r="A14" s="65" t="s">
        <v>15</v>
      </c>
      <c r="B14" s="68" t="s">
        <v>122</v>
      </c>
      <c r="C14" s="257">
        <f>D14+E14</f>
        <v>36440</v>
      </c>
      <c r="D14" s="257">
        <v>36440</v>
      </c>
      <c r="E14" s="257">
        <v>0</v>
      </c>
      <c r="G14" s="60"/>
    </row>
    <row r="15" spans="1:7" s="55" customFormat="1" ht="15.75">
      <c r="A15" s="65" t="s">
        <v>15</v>
      </c>
      <c r="B15" s="68" t="s">
        <v>123</v>
      </c>
      <c r="C15" s="257"/>
      <c r="D15" s="257"/>
      <c r="E15" s="257">
        <v>0</v>
      </c>
      <c r="G15" s="60"/>
    </row>
    <row r="16" spans="1:7" s="55" customFormat="1" ht="15.75">
      <c r="A16" s="65"/>
      <c r="B16" s="68" t="s">
        <v>124</v>
      </c>
      <c r="C16" s="257"/>
      <c r="D16" s="257"/>
      <c r="E16" s="257"/>
      <c r="G16" s="60"/>
    </row>
    <row r="17" spans="1:7" s="55" customFormat="1" ht="15.75">
      <c r="A17" s="65" t="s">
        <v>15</v>
      </c>
      <c r="B17" s="68" t="s">
        <v>125</v>
      </c>
      <c r="C17" s="257">
        <f>D17+E17</f>
        <v>2000000</v>
      </c>
      <c r="D17" s="257">
        <v>319600</v>
      </c>
      <c r="E17" s="257">
        <f>1494040+186360</f>
        <v>1680400</v>
      </c>
      <c r="G17" s="60"/>
    </row>
    <row r="18" spans="1:7" s="55" customFormat="1" ht="15.75">
      <c r="A18" s="65" t="s">
        <v>15</v>
      </c>
      <c r="B18" s="68" t="s">
        <v>126</v>
      </c>
      <c r="C18" s="257">
        <f>D18+E18</f>
        <v>40000</v>
      </c>
      <c r="D18" s="257">
        <v>40000</v>
      </c>
      <c r="E18" s="257"/>
      <c r="G18" s="60"/>
    </row>
    <row r="19" spans="1:7" s="55" customFormat="1" ht="78.75">
      <c r="A19" s="65">
        <v>2</v>
      </c>
      <c r="B19" s="66" t="s">
        <v>127</v>
      </c>
      <c r="C19" s="67"/>
      <c r="D19" s="67"/>
      <c r="E19" s="67"/>
      <c r="G19" s="60"/>
    </row>
    <row r="20" spans="1:7" s="55" customFormat="1" ht="15.75">
      <c r="A20" s="65">
        <v>3</v>
      </c>
      <c r="B20" s="66" t="s">
        <v>128</v>
      </c>
      <c r="C20" s="69">
        <v>141600</v>
      </c>
      <c r="D20" s="69">
        <v>141600</v>
      </c>
      <c r="E20" s="69"/>
      <c r="G20" s="60"/>
    </row>
    <row r="21" spans="1:7" s="61" customFormat="1" ht="15.75">
      <c r="A21" s="62" t="s">
        <v>18</v>
      </c>
      <c r="B21" s="63" t="s">
        <v>24</v>
      </c>
      <c r="C21" s="64">
        <f>D21+E21</f>
        <v>8275210</v>
      </c>
      <c r="D21" s="64">
        <v>2686162</v>
      </c>
      <c r="E21" s="64">
        <f>4459970+1129078</f>
        <v>5589048</v>
      </c>
      <c r="G21" s="60"/>
    </row>
    <row r="22" spans="1:7" s="55" customFormat="1" ht="15.75">
      <c r="A22" s="65"/>
      <c r="B22" s="68" t="s">
        <v>129</v>
      </c>
      <c r="C22" s="64"/>
      <c r="D22" s="64"/>
      <c r="E22" s="67"/>
      <c r="G22" s="60"/>
    </row>
    <row r="23" spans="1:7" s="55" customFormat="1" ht="15.75">
      <c r="A23" s="65">
        <v>1</v>
      </c>
      <c r="B23" s="68" t="s">
        <v>122</v>
      </c>
      <c r="C23" s="257">
        <f aca="true" t="shared" si="0" ref="C23:C28">D23+E23</f>
        <v>3669860</v>
      </c>
      <c r="D23" s="257">
        <v>550924</v>
      </c>
      <c r="E23" s="257">
        <f>3114621+4315</f>
        <v>3118936</v>
      </c>
      <c r="G23" s="60"/>
    </row>
    <row r="24" spans="1:7" s="55" customFormat="1" ht="15.75">
      <c r="A24" s="65">
        <v>2</v>
      </c>
      <c r="B24" s="68" t="s">
        <v>123</v>
      </c>
      <c r="C24" s="257">
        <f t="shared" si="0"/>
        <v>39677</v>
      </c>
      <c r="D24" s="257">
        <v>39677</v>
      </c>
      <c r="E24" s="257">
        <v>0</v>
      </c>
      <c r="G24" s="60"/>
    </row>
    <row r="25" spans="1:7" s="61" customFormat="1" ht="31.5">
      <c r="A25" s="62" t="s">
        <v>56</v>
      </c>
      <c r="B25" s="63" t="s">
        <v>25</v>
      </c>
      <c r="C25" s="64">
        <f t="shared" si="0"/>
        <v>5700</v>
      </c>
      <c r="D25" s="64">
        <v>5700</v>
      </c>
      <c r="E25" s="64">
        <v>0</v>
      </c>
      <c r="G25" s="60"/>
    </row>
    <row r="26" spans="1:7" s="61" customFormat="1" ht="15.75">
      <c r="A26" s="62" t="s">
        <v>104</v>
      </c>
      <c r="B26" s="63" t="s">
        <v>26</v>
      </c>
      <c r="C26" s="64">
        <f t="shared" si="0"/>
        <v>1230</v>
      </c>
      <c r="D26" s="64">
        <v>1230</v>
      </c>
      <c r="E26" s="64">
        <v>0</v>
      </c>
      <c r="G26" s="60"/>
    </row>
    <row r="27" spans="1:7" s="61" customFormat="1" ht="15.75">
      <c r="A27" s="62" t="s">
        <v>130</v>
      </c>
      <c r="B27" s="63" t="s">
        <v>27</v>
      </c>
      <c r="C27" s="64">
        <f t="shared" si="0"/>
        <v>225555</v>
      </c>
      <c r="D27" s="64">
        <v>70531</v>
      </c>
      <c r="E27" s="64">
        <f>128178+26846</f>
        <v>155024</v>
      </c>
      <c r="G27" s="60"/>
    </row>
    <row r="28" spans="1:7" s="61" customFormat="1" ht="15.75">
      <c r="A28" s="62" t="s">
        <v>131</v>
      </c>
      <c r="B28" s="63" t="s">
        <v>28</v>
      </c>
      <c r="C28" s="64">
        <f t="shared" si="0"/>
        <v>0</v>
      </c>
      <c r="D28" s="64">
        <v>0</v>
      </c>
      <c r="E28" s="64">
        <v>0</v>
      </c>
      <c r="G28" s="60"/>
    </row>
    <row r="29" spans="1:7" s="61" customFormat="1" ht="15.75">
      <c r="A29" s="62" t="s">
        <v>11</v>
      </c>
      <c r="B29" s="63" t="s">
        <v>132</v>
      </c>
      <c r="C29" s="64">
        <f>C30+C31</f>
        <v>1444558</v>
      </c>
      <c r="D29" s="64">
        <f>D30+D31</f>
        <v>1253170</v>
      </c>
      <c r="E29" s="64">
        <f>E30+E31</f>
        <v>56414</v>
      </c>
      <c r="G29" s="60"/>
    </row>
    <row r="30" spans="1:7" s="61" customFormat="1" ht="15.75">
      <c r="A30" s="62" t="s">
        <v>13</v>
      </c>
      <c r="B30" s="63" t="s">
        <v>30</v>
      </c>
      <c r="C30" s="64"/>
      <c r="D30" s="64"/>
      <c r="E30" s="64"/>
      <c r="G30" s="60"/>
    </row>
    <row r="31" spans="1:7" s="61" customFormat="1" ht="15.75">
      <c r="A31" s="259" t="s">
        <v>18</v>
      </c>
      <c r="B31" s="260" t="s">
        <v>133</v>
      </c>
      <c r="C31" s="64">
        <v>1444558</v>
      </c>
      <c r="D31" s="64">
        <v>1253170</v>
      </c>
      <c r="E31" s="64">
        <v>56414</v>
      </c>
      <c r="G31" s="60"/>
    </row>
    <row r="32" spans="1:7" s="55" customFormat="1" ht="15.75">
      <c r="A32" s="263">
        <v>1</v>
      </c>
      <c r="B32" s="264" t="s">
        <v>491</v>
      </c>
      <c r="C32" s="67">
        <v>665531</v>
      </c>
      <c r="D32" s="67">
        <v>665531</v>
      </c>
      <c r="E32" s="67"/>
      <c r="G32" s="60"/>
    </row>
    <row r="33" spans="1:7" s="55" customFormat="1" ht="15.75">
      <c r="A33" s="263">
        <v>2</v>
      </c>
      <c r="B33" s="264" t="s">
        <v>278</v>
      </c>
      <c r="C33" s="258">
        <v>779027</v>
      </c>
      <c r="D33" s="258">
        <v>587639</v>
      </c>
      <c r="E33" s="258"/>
      <c r="G33" s="60"/>
    </row>
    <row r="34" spans="1:7" s="55" customFormat="1" ht="15.75">
      <c r="A34" s="265" t="s">
        <v>492</v>
      </c>
      <c r="B34" s="266" t="s">
        <v>280</v>
      </c>
      <c r="C34" s="258">
        <v>2000</v>
      </c>
      <c r="D34" s="258">
        <v>2000</v>
      </c>
      <c r="E34" s="258"/>
      <c r="G34" s="60"/>
    </row>
    <row r="35" spans="1:7" s="55" customFormat="1" ht="15.75">
      <c r="A35" s="265" t="s">
        <v>493</v>
      </c>
      <c r="B35" s="266" t="s">
        <v>279</v>
      </c>
      <c r="C35" s="258">
        <v>777027</v>
      </c>
      <c r="D35" s="258">
        <v>585639</v>
      </c>
      <c r="E35" s="258">
        <f>123874+67514</f>
        <v>191388</v>
      </c>
      <c r="G35" s="60"/>
    </row>
    <row r="36" spans="1:7" s="55" customFormat="1" ht="31.5">
      <c r="A36" s="263" t="s">
        <v>15</v>
      </c>
      <c r="B36" s="267" t="s">
        <v>494</v>
      </c>
      <c r="C36" s="258">
        <v>25474</v>
      </c>
      <c r="D36" s="258">
        <v>25474</v>
      </c>
      <c r="E36" s="258"/>
      <c r="G36" s="60"/>
    </row>
    <row r="37" spans="1:7" s="55" customFormat="1" ht="78.75">
      <c r="A37" s="263" t="s">
        <v>15</v>
      </c>
      <c r="B37" s="267" t="s">
        <v>495</v>
      </c>
      <c r="C37" s="258">
        <v>39533</v>
      </c>
      <c r="D37" s="258">
        <v>39533</v>
      </c>
      <c r="E37" s="258"/>
      <c r="G37" s="60"/>
    </row>
    <row r="38" spans="1:7" s="55" customFormat="1" ht="31.5">
      <c r="A38" s="263" t="s">
        <v>15</v>
      </c>
      <c r="B38" s="267" t="s">
        <v>496</v>
      </c>
      <c r="C38" s="258">
        <v>11230</v>
      </c>
      <c r="D38" s="258">
        <v>11230</v>
      </c>
      <c r="E38" s="258"/>
      <c r="G38" s="60"/>
    </row>
    <row r="39" spans="1:7" s="55" customFormat="1" ht="15.75">
      <c r="A39" s="263" t="s">
        <v>15</v>
      </c>
      <c r="B39" s="267" t="s">
        <v>497</v>
      </c>
      <c r="C39" s="258">
        <v>48127</v>
      </c>
      <c r="D39" s="258">
        <v>48127</v>
      </c>
      <c r="E39" s="258"/>
      <c r="G39" s="60"/>
    </row>
    <row r="40" spans="1:7" s="55" customFormat="1" ht="15.75">
      <c r="A40" s="263" t="s">
        <v>15</v>
      </c>
      <c r="B40" s="267" t="s">
        <v>498</v>
      </c>
      <c r="C40" s="258">
        <v>11119</v>
      </c>
      <c r="D40" s="258"/>
      <c r="E40" s="258">
        <v>11119</v>
      </c>
      <c r="G40" s="60"/>
    </row>
    <row r="41" spans="1:7" s="55" customFormat="1" ht="79.5" customHeight="1">
      <c r="A41" s="263" t="s">
        <v>15</v>
      </c>
      <c r="B41" s="267" t="s">
        <v>499</v>
      </c>
      <c r="C41" s="258">
        <v>829</v>
      </c>
      <c r="D41" s="258"/>
      <c r="E41" s="258">
        <v>829</v>
      </c>
      <c r="G41" s="60"/>
    </row>
    <row r="42" spans="1:7" s="55" customFormat="1" ht="99" customHeight="1">
      <c r="A42" s="263" t="s">
        <v>15</v>
      </c>
      <c r="B42" s="267" t="s">
        <v>500</v>
      </c>
      <c r="C42" s="258">
        <v>27172</v>
      </c>
      <c r="D42" s="258"/>
      <c r="E42" s="258">
        <v>27172</v>
      </c>
      <c r="G42" s="60"/>
    </row>
    <row r="43" spans="1:7" s="55" customFormat="1" ht="22.5" customHeight="1">
      <c r="A43" s="263" t="s">
        <v>15</v>
      </c>
      <c r="B43" s="268" t="s">
        <v>501</v>
      </c>
      <c r="C43" s="258">
        <v>613543</v>
      </c>
      <c r="D43" s="258">
        <v>461275</v>
      </c>
      <c r="E43" s="258">
        <f>84754+67514</f>
        <v>152268</v>
      </c>
      <c r="G43" s="60"/>
    </row>
    <row r="44" spans="1:7" s="61" customFormat="1" ht="17.25" customHeight="1">
      <c r="A44" s="261" t="s">
        <v>32</v>
      </c>
      <c r="B44" s="262" t="s">
        <v>134</v>
      </c>
      <c r="C44" s="70"/>
      <c r="D44" s="70"/>
      <c r="E44" s="70"/>
      <c r="G44" s="60"/>
    </row>
    <row r="45" ht="16.5">
      <c r="G45" s="60"/>
    </row>
  </sheetData>
  <sheetProtection/>
  <mergeCells count="8">
    <mergeCell ref="D1:E1"/>
    <mergeCell ref="A6:A7"/>
    <mergeCell ref="B6:B7"/>
    <mergeCell ref="C6:C7"/>
    <mergeCell ref="D6:E6"/>
    <mergeCell ref="A2:E2"/>
    <mergeCell ref="D5:E5"/>
    <mergeCell ref="A3:E3"/>
  </mergeCells>
  <printOptions/>
  <pageMargins left="0.64" right="0.47" top="0.5" bottom="0.47"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45"/>
  <sheetViews>
    <sheetView zoomScalePageLayoutView="0" workbookViewId="0" topLeftCell="A34">
      <selection activeCell="A13" sqref="A13:IV23"/>
    </sheetView>
  </sheetViews>
  <sheetFormatPr defaultColWidth="9.140625" defaultRowHeight="15"/>
  <cols>
    <col min="1" max="1" width="5.421875" style="52" customWidth="1"/>
    <col min="2" max="2" width="64.57421875" style="52" customWidth="1"/>
    <col min="3" max="3" width="18.28125" style="52" customWidth="1"/>
    <col min="4" max="4" width="14.57421875" style="52" customWidth="1"/>
    <col min="5" max="5" width="9.8515625" style="52" bestFit="1" customWidth="1"/>
    <col min="6" max="16384" width="9.140625" style="52" customWidth="1"/>
  </cols>
  <sheetData>
    <row r="1" spans="2:4" ht="16.5">
      <c r="B1" s="363" t="s">
        <v>296</v>
      </c>
      <c r="C1" s="363"/>
      <c r="D1" s="165"/>
    </row>
    <row r="2" spans="1:3" ht="17.25" customHeight="1">
      <c r="A2" s="364" t="s">
        <v>504</v>
      </c>
      <c r="B2" s="364"/>
      <c r="C2" s="364"/>
    </row>
    <row r="3" spans="1:6" ht="16.5">
      <c r="A3" s="343" t="str">
        <f>'Biểu 48'!A3:D3</f>
        <v>(Kèm theo Công văn số 92/STC-QLNS ngày 14/01/2021 của Sở Tài chính Hải Dương)</v>
      </c>
      <c r="B3" s="343"/>
      <c r="C3" s="343"/>
      <c r="D3" s="132"/>
      <c r="E3" s="132"/>
      <c r="F3" s="53"/>
    </row>
    <row r="4" spans="1:3" ht="17.25" customHeight="1">
      <c r="A4" s="12"/>
      <c r="B4" s="12"/>
      <c r="C4" s="12"/>
    </row>
    <row r="5" ht="16.5">
      <c r="C5" s="71" t="s">
        <v>58</v>
      </c>
    </row>
    <row r="6" spans="1:3" ht="28.5" customHeight="1">
      <c r="A6" s="72" t="s">
        <v>8</v>
      </c>
      <c r="B6" s="150" t="s">
        <v>40</v>
      </c>
      <c r="C6" s="150" t="s">
        <v>41</v>
      </c>
    </row>
    <row r="7" spans="1:4" s="76" customFormat="1" ht="16.5">
      <c r="A7" s="73"/>
      <c r="B7" s="74" t="s">
        <v>135</v>
      </c>
      <c r="C7" s="75">
        <f>C8+C9</f>
        <v>9627694.7</v>
      </c>
      <c r="D7" s="87"/>
    </row>
    <row r="8" spans="1:4" ht="16.5">
      <c r="A8" s="77" t="s">
        <v>10</v>
      </c>
      <c r="B8" s="78" t="s">
        <v>505</v>
      </c>
      <c r="C8" s="79">
        <v>4729938</v>
      </c>
      <c r="D8" s="83"/>
    </row>
    <row r="9" spans="1:4" s="76" customFormat="1" ht="16.5">
      <c r="A9" s="77" t="s">
        <v>11</v>
      </c>
      <c r="B9" s="78" t="s">
        <v>136</v>
      </c>
      <c r="C9" s="79">
        <f>C10+C26+C38+C39+C40+C41+C42</f>
        <v>4897756.7</v>
      </c>
      <c r="D9" s="87"/>
    </row>
    <row r="10" spans="1:4" s="76" customFormat="1" ht="16.5">
      <c r="A10" s="77" t="s">
        <v>13</v>
      </c>
      <c r="B10" s="78" t="s">
        <v>137</v>
      </c>
      <c r="C10" s="79">
        <f>C11+C25</f>
        <v>880963.7</v>
      </c>
      <c r="D10" s="87"/>
    </row>
    <row r="11" spans="1:4" ht="16.5">
      <c r="A11" s="80">
        <v>1</v>
      </c>
      <c r="B11" s="81" t="s">
        <v>120</v>
      </c>
      <c r="C11" s="179">
        <f>699363.7+40000</f>
        <v>739363.7</v>
      </c>
      <c r="D11" s="83"/>
    </row>
    <row r="12" spans="1:4" ht="16.5">
      <c r="A12" s="80"/>
      <c r="B12" s="269" t="s">
        <v>129</v>
      </c>
      <c r="C12" s="179"/>
      <c r="D12" s="83"/>
    </row>
    <row r="13" spans="1:3" ht="15.75" customHeight="1">
      <c r="A13" s="80" t="s">
        <v>138</v>
      </c>
      <c r="B13" s="81" t="s">
        <v>122</v>
      </c>
      <c r="C13" s="82">
        <v>36439.628000000004</v>
      </c>
    </row>
    <row r="14" spans="1:3" ht="15.75" customHeight="1">
      <c r="A14" s="80" t="s">
        <v>139</v>
      </c>
      <c r="B14" s="81" t="s">
        <v>140</v>
      </c>
      <c r="C14" s="82"/>
    </row>
    <row r="15" spans="1:3" ht="15.75" customHeight="1">
      <c r="A15" s="80" t="s">
        <v>141</v>
      </c>
      <c r="B15" s="81" t="s">
        <v>142</v>
      </c>
      <c r="C15" s="82">
        <v>78835.33199000011</v>
      </c>
    </row>
    <row r="16" spans="1:3" ht="15.75" customHeight="1">
      <c r="A16" s="80" t="s">
        <v>143</v>
      </c>
      <c r="B16" s="81" t="s">
        <v>144</v>
      </c>
      <c r="C16" s="82">
        <v>50500</v>
      </c>
    </row>
    <row r="17" spans="1:3" ht="15.75" customHeight="1">
      <c r="A17" s="80" t="s">
        <v>145</v>
      </c>
      <c r="B17" s="81" t="s">
        <v>146</v>
      </c>
      <c r="C17" s="82"/>
    </row>
    <row r="18" spans="1:3" ht="15.75" customHeight="1">
      <c r="A18" s="80" t="s">
        <v>147</v>
      </c>
      <c r="B18" s="81" t="s">
        <v>148</v>
      </c>
      <c r="C18" s="82"/>
    </row>
    <row r="19" spans="1:3" ht="15.75" customHeight="1">
      <c r="A19" s="80" t="s">
        <v>149</v>
      </c>
      <c r="B19" s="81" t="s">
        <v>150</v>
      </c>
      <c r="C19" s="82"/>
    </row>
    <row r="20" spans="1:3" ht="15.75" customHeight="1">
      <c r="A20" s="80" t="s">
        <v>151</v>
      </c>
      <c r="B20" s="81" t="s">
        <v>152</v>
      </c>
      <c r="C20" s="82">
        <v>448938.71501000004</v>
      </c>
    </row>
    <row r="21" spans="1:3" ht="15.75" customHeight="1">
      <c r="A21" s="80" t="s">
        <v>153</v>
      </c>
      <c r="B21" s="81" t="s">
        <v>154</v>
      </c>
      <c r="C21" s="82">
        <v>39150</v>
      </c>
    </row>
    <row r="22" spans="1:3" ht="15.75" customHeight="1">
      <c r="A22" s="80" t="s">
        <v>155</v>
      </c>
      <c r="B22" s="81" t="s">
        <v>156</v>
      </c>
      <c r="C22" s="82">
        <v>0</v>
      </c>
    </row>
    <row r="23" spans="1:3" ht="15.75" customHeight="1">
      <c r="A23" s="270" t="s">
        <v>506</v>
      </c>
      <c r="B23" s="81" t="s">
        <v>507</v>
      </c>
      <c r="C23" s="82">
        <f>43600+40000</f>
        <v>83600</v>
      </c>
    </row>
    <row r="24" spans="1:3" ht="32.25" customHeight="1">
      <c r="A24" s="80">
        <v>2</v>
      </c>
      <c r="B24" s="81" t="s">
        <v>157</v>
      </c>
      <c r="C24" s="82"/>
    </row>
    <row r="25" spans="1:3" ht="16.5">
      <c r="A25" s="80">
        <v>3</v>
      </c>
      <c r="B25" s="81" t="s">
        <v>128</v>
      </c>
      <c r="C25" s="82">
        <v>141600</v>
      </c>
    </row>
    <row r="26" spans="1:3" s="76" customFormat="1" ht="16.5">
      <c r="A26" s="77" t="s">
        <v>18</v>
      </c>
      <c r="B26" s="78" t="s">
        <v>24</v>
      </c>
      <c r="C26" s="79">
        <v>2686162</v>
      </c>
    </row>
    <row r="27" spans="1:3" s="76" customFormat="1" ht="16.5">
      <c r="A27" s="77"/>
      <c r="B27" s="269" t="s">
        <v>129</v>
      </c>
      <c r="C27" s="79"/>
    </row>
    <row r="28" spans="1:5" ht="16.5">
      <c r="A28" s="80">
        <v>1</v>
      </c>
      <c r="B28" s="81" t="s">
        <v>122</v>
      </c>
      <c r="C28" s="179">
        <v>550924</v>
      </c>
      <c r="E28" s="83"/>
    </row>
    <row r="29" spans="1:3" ht="16.5">
      <c r="A29" s="80">
        <v>2</v>
      </c>
      <c r="B29" s="81" t="s">
        <v>123</v>
      </c>
      <c r="C29" s="179">
        <v>39677</v>
      </c>
    </row>
    <row r="30" spans="1:3" ht="16.5">
      <c r="A30" s="80">
        <v>3</v>
      </c>
      <c r="B30" s="81" t="s">
        <v>142</v>
      </c>
      <c r="C30" s="179">
        <v>745984</v>
      </c>
    </row>
    <row r="31" spans="1:3" ht="16.5">
      <c r="A31" s="80">
        <v>4</v>
      </c>
      <c r="B31" s="81" t="s">
        <v>144</v>
      </c>
      <c r="C31" s="179">
        <v>52089</v>
      </c>
    </row>
    <row r="32" spans="1:3" ht="16.5">
      <c r="A32" s="80">
        <v>5</v>
      </c>
      <c r="B32" s="81" t="s">
        <v>146</v>
      </c>
      <c r="C32" s="179">
        <v>20005</v>
      </c>
    </row>
    <row r="33" spans="1:3" ht="16.5">
      <c r="A33" s="80">
        <v>6</v>
      </c>
      <c r="B33" s="81" t="s">
        <v>148</v>
      </c>
      <c r="C33" s="179"/>
    </row>
    <row r="34" spans="1:5" ht="16.5">
      <c r="A34" s="80">
        <v>7</v>
      </c>
      <c r="B34" s="81" t="s">
        <v>158</v>
      </c>
      <c r="C34" s="179">
        <v>8331</v>
      </c>
      <c r="D34" s="83"/>
      <c r="E34" s="83"/>
    </row>
    <row r="35" spans="1:3" ht="16.5">
      <c r="A35" s="80">
        <v>8</v>
      </c>
      <c r="B35" s="81" t="s">
        <v>152</v>
      </c>
      <c r="C35" s="179">
        <v>538901</v>
      </c>
    </row>
    <row r="36" spans="1:3" ht="16.5">
      <c r="A36" s="80">
        <v>9</v>
      </c>
      <c r="B36" s="81" t="s">
        <v>159</v>
      </c>
      <c r="C36" s="179">
        <v>450017</v>
      </c>
    </row>
    <row r="37" spans="1:3" ht="16.5">
      <c r="A37" s="80">
        <v>10</v>
      </c>
      <c r="B37" s="81" t="s">
        <v>156</v>
      </c>
      <c r="C37" s="179">
        <v>208226</v>
      </c>
    </row>
    <row r="38" spans="1:3" s="76" customFormat="1" ht="16.5">
      <c r="A38" s="77" t="s">
        <v>56</v>
      </c>
      <c r="B38" s="78" t="s">
        <v>160</v>
      </c>
      <c r="C38" s="79">
        <v>5700</v>
      </c>
    </row>
    <row r="39" spans="1:3" s="76" customFormat="1" ht="16.5">
      <c r="A39" s="77" t="s">
        <v>104</v>
      </c>
      <c r="B39" s="78" t="s">
        <v>26</v>
      </c>
      <c r="C39" s="79">
        <v>1230</v>
      </c>
    </row>
    <row r="40" spans="1:3" s="76" customFormat="1" ht="16.5">
      <c r="A40" s="77" t="s">
        <v>130</v>
      </c>
      <c r="B40" s="78" t="s">
        <v>27</v>
      </c>
      <c r="C40" s="79">
        <v>70531</v>
      </c>
    </row>
    <row r="41" spans="1:3" s="76" customFormat="1" ht="16.5">
      <c r="A41" s="443" t="s">
        <v>131</v>
      </c>
      <c r="B41" s="444" t="s">
        <v>28</v>
      </c>
      <c r="C41" s="445">
        <v>0</v>
      </c>
    </row>
    <row r="42" spans="1:3" ht="16.5">
      <c r="A42" s="136" t="s">
        <v>188</v>
      </c>
      <c r="B42" s="137" t="s">
        <v>132</v>
      </c>
      <c r="C42" s="446">
        <v>1253170</v>
      </c>
    </row>
    <row r="43" spans="1:3" ht="16.5">
      <c r="A43" s="139">
        <v>1</v>
      </c>
      <c r="B43" s="140" t="s">
        <v>30</v>
      </c>
      <c r="C43" s="447"/>
    </row>
    <row r="44" spans="1:3" ht="16.5">
      <c r="A44" s="448">
        <v>2</v>
      </c>
      <c r="B44" s="449" t="s">
        <v>133</v>
      </c>
      <c r="C44" s="450">
        <v>1253170</v>
      </c>
    </row>
    <row r="45" spans="1:3" ht="16.5">
      <c r="A45" s="84" t="s">
        <v>32</v>
      </c>
      <c r="B45" s="85" t="s">
        <v>134</v>
      </c>
      <c r="C45" s="86">
        <v>0</v>
      </c>
    </row>
  </sheetData>
  <sheetProtection/>
  <mergeCells count="3">
    <mergeCell ref="B1:C1"/>
    <mergeCell ref="A2:C2"/>
    <mergeCell ref="A3:C3"/>
  </mergeCells>
  <printOptions/>
  <pageMargins left="0.67" right="0.65" top="0.48" bottom="0.5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109"/>
  <sheetViews>
    <sheetView showZeros="0" zoomScalePageLayoutView="0" workbookViewId="0" topLeftCell="A6">
      <pane xSplit="2" ySplit="4" topLeftCell="C10" activePane="bottomRight" state="frozen"/>
      <selection pane="topLeft" activeCell="A6" sqref="A6"/>
      <selection pane="topRight" activeCell="C6" sqref="C6"/>
      <selection pane="bottomLeft" activeCell="A10" sqref="A10"/>
      <selection pane="bottomRight" activeCell="M8" sqref="M8"/>
    </sheetView>
  </sheetViews>
  <sheetFormatPr defaultColWidth="9.140625" defaultRowHeight="15"/>
  <cols>
    <col min="1" max="1" width="4.140625" style="226" bestFit="1" customWidth="1"/>
    <col min="2" max="2" width="29.140625" style="226" customWidth="1"/>
    <col min="3" max="3" width="8.28125" style="226" customWidth="1"/>
    <col min="4" max="4" width="12.7109375" style="226" customWidth="1"/>
    <col min="5" max="5" width="12.57421875" style="226" customWidth="1"/>
    <col min="6" max="6" width="10.7109375" style="226" customWidth="1"/>
    <col min="7" max="8" width="6.8515625" style="226" customWidth="1"/>
    <col min="9" max="9" width="7.57421875" style="226" customWidth="1"/>
    <col min="10" max="10" width="6.8515625" style="226" customWidth="1"/>
    <col min="11" max="11" width="6.7109375" style="226" customWidth="1"/>
    <col min="12" max="12" width="7.8515625" style="226" customWidth="1"/>
    <col min="13" max="13" width="8.7109375" style="226" customWidth="1"/>
    <col min="14" max="16384" width="9.140625" style="226" customWidth="1"/>
  </cols>
  <sheetData>
    <row r="1" spans="1:13" ht="16.5">
      <c r="A1" s="224"/>
      <c r="B1" s="225"/>
      <c r="C1" s="225"/>
      <c r="D1" s="225"/>
      <c r="E1" s="225"/>
      <c r="F1" s="225"/>
      <c r="G1" s="225"/>
      <c r="H1" s="225"/>
      <c r="I1" s="225"/>
      <c r="J1" s="225"/>
      <c r="K1" s="365" t="s">
        <v>320</v>
      </c>
      <c r="L1" s="365"/>
      <c r="M1" s="365"/>
    </row>
    <row r="2" spans="1:13" ht="16.5">
      <c r="A2" s="366" t="s">
        <v>629</v>
      </c>
      <c r="B2" s="366"/>
      <c r="C2" s="366"/>
      <c r="D2" s="366"/>
      <c r="E2" s="366"/>
      <c r="F2" s="366"/>
      <c r="G2" s="366"/>
      <c r="H2" s="366"/>
      <c r="I2" s="366"/>
      <c r="J2" s="366"/>
      <c r="K2" s="366"/>
      <c r="L2" s="366"/>
      <c r="M2" s="366"/>
    </row>
    <row r="3" spans="1:14" ht="16.5">
      <c r="A3" s="367" t="str">
        <f>'Biểu 48'!A3:D3</f>
        <v>(Kèm theo Công văn số 92/STC-QLNS ngày 14/01/2021 của Sở Tài chính Hải Dương)</v>
      </c>
      <c r="B3" s="367"/>
      <c r="C3" s="367"/>
      <c r="D3" s="367"/>
      <c r="E3" s="367"/>
      <c r="F3" s="367"/>
      <c r="G3" s="367"/>
      <c r="H3" s="367"/>
      <c r="I3" s="367"/>
      <c r="J3" s="367"/>
      <c r="K3" s="367"/>
      <c r="L3" s="367"/>
      <c r="M3" s="367"/>
      <c r="N3" s="227"/>
    </row>
    <row r="4" spans="1:13" ht="12.75">
      <c r="A4" s="228"/>
      <c r="B4" s="225"/>
      <c r="C4" s="225"/>
      <c r="D4" s="225"/>
      <c r="E4" s="225"/>
      <c r="F4" s="225"/>
      <c r="G4" s="225"/>
      <c r="H4" s="225"/>
      <c r="I4" s="225"/>
      <c r="J4" s="225"/>
      <c r="K4" s="225"/>
      <c r="L4" s="225"/>
      <c r="M4" s="225"/>
    </row>
    <row r="5" spans="1:13" ht="12.75">
      <c r="A5" s="225"/>
      <c r="B5" s="225"/>
      <c r="C5" s="225"/>
      <c r="D5" s="225"/>
      <c r="E5" s="225"/>
      <c r="F5" s="225"/>
      <c r="G5" s="225"/>
      <c r="H5" s="225"/>
      <c r="I5" s="225"/>
      <c r="J5" s="368" t="s">
        <v>7</v>
      </c>
      <c r="K5" s="368"/>
      <c r="L5" s="368"/>
      <c r="M5" s="225"/>
    </row>
    <row r="6" spans="1:13" s="225" customFormat="1" ht="25.5" customHeight="1">
      <c r="A6" s="369" t="s">
        <v>8</v>
      </c>
      <c r="B6" s="369" t="s">
        <v>161</v>
      </c>
      <c r="C6" s="369" t="s">
        <v>162</v>
      </c>
      <c r="D6" s="369" t="s">
        <v>163</v>
      </c>
      <c r="E6" s="369" t="s">
        <v>164</v>
      </c>
      <c r="F6" s="369" t="s">
        <v>165</v>
      </c>
      <c r="G6" s="369" t="s">
        <v>166</v>
      </c>
      <c r="H6" s="369" t="s">
        <v>167</v>
      </c>
      <c r="I6" s="369" t="s">
        <v>168</v>
      </c>
      <c r="J6" s="371" t="s">
        <v>169</v>
      </c>
      <c r="K6" s="371"/>
      <c r="L6" s="371"/>
      <c r="M6" s="369" t="s">
        <v>170</v>
      </c>
    </row>
    <row r="7" spans="1:13" s="225" customFormat="1" ht="66.75" customHeight="1">
      <c r="A7" s="370"/>
      <c r="B7" s="370"/>
      <c r="C7" s="370"/>
      <c r="D7" s="370"/>
      <c r="E7" s="370"/>
      <c r="F7" s="370"/>
      <c r="G7" s="370"/>
      <c r="H7" s="370"/>
      <c r="I7" s="370"/>
      <c r="J7" s="229" t="s">
        <v>171</v>
      </c>
      <c r="K7" s="229" t="s">
        <v>172</v>
      </c>
      <c r="L7" s="229" t="s">
        <v>173</v>
      </c>
      <c r="M7" s="370"/>
    </row>
    <row r="8" spans="1:13" ht="12.75">
      <c r="A8" s="230" t="s">
        <v>10</v>
      </c>
      <c r="B8" s="230" t="s">
        <v>11</v>
      </c>
      <c r="C8" s="231">
        <v>1</v>
      </c>
      <c r="D8" s="231">
        <v>2</v>
      </c>
      <c r="E8" s="231">
        <v>3</v>
      </c>
      <c r="F8" s="231">
        <v>4</v>
      </c>
      <c r="G8" s="231">
        <v>5</v>
      </c>
      <c r="H8" s="231">
        <v>6</v>
      </c>
      <c r="I8" s="231">
        <v>7</v>
      </c>
      <c r="J8" s="231">
        <v>8</v>
      </c>
      <c r="K8" s="231">
        <v>9</v>
      </c>
      <c r="L8" s="231">
        <v>10</v>
      </c>
      <c r="M8" s="231">
        <v>11</v>
      </c>
    </row>
    <row r="9" spans="1:13" ht="12.75">
      <c r="A9" s="232"/>
      <c r="B9" s="232" t="s">
        <v>171</v>
      </c>
      <c r="C9" s="233">
        <f>C10+C104+C105+C106+C107+C108+C109</f>
        <v>3431933.5439217496</v>
      </c>
      <c r="D9" s="233">
        <f aca="true" t="shared" si="0" ref="C9:M9">D10+D104+D105+D106+D107+D108+D109</f>
        <v>762963.6750000004</v>
      </c>
      <c r="E9" s="233">
        <f t="shared" si="0"/>
        <v>2591508.8689217493</v>
      </c>
      <c r="F9" s="233">
        <f t="shared" si="0"/>
        <v>5700</v>
      </c>
      <c r="G9" s="233">
        <f t="shared" si="0"/>
        <v>1230</v>
      </c>
      <c r="H9" s="233">
        <f t="shared" si="0"/>
        <v>70531</v>
      </c>
      <c r="I9" s="233">
        <f t="shared" si="0"/>
        <v>0</v>
      </c>
      <c r="J9" s="233">
        <f t="shared" si="0"/>
        <v>0</v>
      </c>
      <c r="K9" s="233">
        <f t="shared" si="0"/>
        <v>0</v>
      </c>
      <c r="L9" s="233">
        <f t="shared" si="0"/>
        <v>0</v>
      </c>
      <c r="M9" s="233">
        <f t="shared" si="0"/>
        <v>0</v>
      </c>
    </row>
    <row r="10" spans="1:13" ht="16.5" customHeight="1">
      <c r="A10" s="234" t="s">
        <v>13</v>
      </c>
      <c r="B10" s="440" t="s">
        <v>174</v>
      </c>
      <c r="C10" s="236">
        <f aca="true" t="shared" si="1" ref="C10:M10">SUM(C11:C103)</f>
        <v>3230598.5439217496</v>
      </c>
      <c r="D10" s="236">
        <f t="shared" si="1"/>
        <v>762963.6750000004</v>
      </c>
      <c r="E10" s="236">
        <f t="shared" si="1"/>
        <v>2467634.8689217493</v>
      </c>
      <c r="F10" s="236">
        <f t="shared" si="1"/>
        <v>0</v>
      </c>
      <c r="G10" s="236">
        <f t="shared" si="1"/>
        <v>0</v>
      </c>
      <c r="H10" s="236">
        <f t="shared" si="1"/>
        <v>0</v>
      </c>
      <c r="I10" s="236">
        <f t="shared" si="1"/>
        <v>0</v>
      </c>
      <c r="J10" s="236">
        <f t="shared" si="1"/>
        <v>0</v>
      </c>
      <c r="K10" s="236">
        <f t="shared" si="1"/>
        <v>0</v>
      </c>
      <c r="L10" s="236">
        <f t="shared" si="1"/>
        <v>0</v>
      </c>
      <c r="M10" s="236">
        <f t="shared" si="1"/>
        <v>0</v>
      </c>
    </row>
    <row r="11" spans="1:13" s="239" customFormat="1" ht="12.75">
      <c r="A11" s="237">
        <v>1</v>
      </c>
      <c r="B11" s="441" t="s">
        <v>508</v>
      </c>
      <c r="C11" s="271">
        <f>SUM(D11:J11)</f>
        <v>20000</v>
      </c>
      <c r="D11" s="272">
        <v>20000</v>
      </c>
      <c r="E11" s="238"/>
      <c r="F11" s="238"/>
      <c r="G11" s="238"/>
      <c r="H11" s="238"/>
      <c r="I11" s="238"/>
      <c r="J11" s="238"/>
      <c r="K11" s="238"/>
      <c r="L11" s="238"/>
      <c r="M11" s="238"/>
    </row>
    <row r="12" spans="1:13" s="239" customFormat="1" ht="12.75">
      <c r="A12" s="237">
        <v>2</v>
      </c>
      <c r="B12" s="442" t="s">
        <v>410</v>
      </c>
      <c r="C12" s="271">
        <f aca="true" t="shared" si="2" ref="C11:C42">SUM(D12:J12)</f>
        <v>50000</v>
      </c>
      <c r="D12" s="272">
        <v>50000</v>
      </c>
      <c r="E12" s="238"/>
      <c r="F12" s="238"/>
      <c r="G12" s="238"/>
      <c r="H12" s="238"/>
      <c r="I12" s="238"/>
      <c r="J12" s="238"/>
      <c r="K12" s="238"/>
      <c r="L12" s="238"/>
      <c r="M12" s="238"/>
    </row>
    <row r="13" spans="1:13" s="239" customFormat="1" ht="12.75">
      <c r="A13" s="237">
        <v>3</v>
      </c>
      <c r="B13" s="442" t="s">
        <v>324</v>
      </c>
      <c r="C13" s="271">
        <f t="shared" si="2"/>
        <v>220</v>
      </c>
      <c r="D13" s="272">
        <v>220</v>
      </c>
      <c r="E13" s="238"/>
      <c r="F13" s="238"/>
      <c r="G13" s="238"/>
      <c r="H13" s="238"/>
      <c r="I13" s="238"/>
      <c r="J13" s="238"/>
      <c r="K13" s="238"/>
      <c r="L13" s="238"/>
      <c r="M13" s="238"/>
    </row>
    <row r="14" spans="1:13" s="239" customFormat="1" ht="24">
      <c r="A14" s="237">
        <v>4</v>
      </c>
      <c r="B14" s="442" t="s">
        <v>178</v>
      </c>
      <c r="C14" s="271">
        <f t="shared" si="2"/>
        <v>441782.8936900002</v>
      </c>
      <c r="D14" s="272">
        <v>441782.8936900002</v>
      </c>
      <c r="E14" s="238"/>
      <c r="F14" s="238"/>
      <c r="G14" s="238"/>
      <c r="H14" s="238"/>
      <c r="I14" s="238"/>
      <c r="J14" s="238"/>
      <c r="K14" s="238"/>
      <c r="L14" s="238"/>
      <c r="M14" s="238"/>
    </row>
    <row r="15" spans="1:13" s="239" customFormat="1" ht="12.75">
      <c r="A15" s="237">
        <v>5</v>
      </c>
      <c r="B15" s="442" t="s">
        <v>179</v>
      </c>
      <c r="C15" s="271">
        <f t="shared" si="2"/>
        <v>3070</v>
      </c>
      <c r="D15" s="272">
        <v>3070</v>
      </c>
      <c r="E15" s="238"/>
      <c r="F15" s="238"/>
      <c r="G15" s="238"/>
      <c r="H15" s="238"/>
      <c r="I15" s="238"/>
      <c r="J15" s="238"/>
      <c r="K15" s="238"/>
      <c r="L15" s="238"/>
      <c r="M15" s="238"/>
    </row>
    <row r="16" spans="1:13" s="239" customFormat="1" ht="12.75">
      <c r="A16" s="237">
        <v>6</v>
      </c>
      <c r="B16" s="442" t="s">
        <v>411</v>
      </c>
      <c r="C16" s="271">
        <f t="shared" si="2"/>
        <v>1260.321</v>
      </c>
      <c r="D16" s="272">
        <v>1260.321</v>
      </c>
      <c r="E16" s="238"/>
      <c r="F16" s="238"/>
      <c r="G16" s="238"/>
      <c r="H16" s="238"/>
      <c r="I16" s="238"/>
      <c r="J16" s="238"/>
      <c r="K16" s="238"/>
      <c r="L16" s="238"/>
      <c r="M16" s="238"/>
    </row>
    <row r="17" spans="1:13" s="239" customFormat="1" ht="12.75">
      <c r="A17" s="237">
        <v>7</v>
      </c>
      <c r="B17" s="442" t="s">
        <v>177</v>
      </c>
      <c r="C17" s="271">
        <f t="shared" si="2"/>
        <v>4000</v>
      </c>
      <c r="D17" s="272">
        <v>4000</v>
      </c>
      <c r="E17" s="238"/>
      <c r="F17" s="238"/>
      <c r="G17" s="238"/>
      <c r="H17" s="238"/>
      <c r="I17" s="238"/>
      <c r="J17" s="238"/>
      <c r="K17" s="238"/>
      <c r="L17" s="238"/>
      <c r="M17" s="238"/>
    </row>
    <row r="18" spans="1:13" s="239" customFormat="1" ht="12.75">
      <c r="A18" s="237">
        <v>8</v>
      </c>
      <c r="B18" s="442" t="s">
        <v>176</v>
      </c>
      <c r="C18" s="271">
        <f t="shared" si="2"/>
        <v>10000</v>
      </c>
      <c r="D18" s="272">
        <v>10000</v>
      </c>
      <c r="E18" s="238"/>
      <c r="F18" s="238"/>
      <c r="G18" s="238"/>
      <c r="H18" s="238"/>
      <c r="I18" s="238"/>
      <c r="J18" s="238"/>
      <c r="K18" s="238"/>
      <c r="L18" s="238"/>
      <c r="M18" s="238"/>
    </row>
    <row r="19" spans="1:13" s="239" customFormat="1" ht="24">
      <c r="A19" s="237">
        <v>9</v>
      </c>
      <c r="B19" s="442" t="s">
        <v>180</v>
      </c>
      <c r="C19" s="271">
        <f t="shared" si="2"/>
        <v>897.4960000000001</v>
      </c>
      <c r="D19" s="272">
        <v>897.4960000000001</v>
      </c>
      <c r="E19" s="238"/>
      <c r="F19" s="238"/>
      <c r="G19" s="238"/>
      <c r="H19" s="238"/>
      <c r="I19" s="238"/>
      <c r="J19" s="238"/>
      <c r="K19" s="238"/>
      <c r="L19" s="238"/>
      <c r="M19" s="238"/>
    </row>
    <row r="20" spans="1:13" s="239" customFormat="1" ht="24">
      <c r="A20" s="237">
        <v>10</v>
      </c>
      <c r="B20" s="442" t="s">
        <v>509</v>
      </c>
      <c r="C20" s="271">
        <f t="shared" si="2"/>
        <v>4000</v>
      </c>
      <c r="D20" s="272">
        <v>4000</v>
      </c>
      <c r="E20" s="238"/>
      <c r="F20" s="238"/>
      <c r="G20" s="238"/>
      <c r="H20" s="238"/>
      <c r="I20" s="238"/>
      <c r="J20" s="238"/>
      <c r="K20" s="238"/>
      <c r="L20" s="238"/>
      <c r="M20" s="238"/>
    </row>
    <row r="21" spans="1:13" s="239" customFormat="1" ht="12.75">
      <c r="A21" s="237">
        <v>11</v>
      </c>
      <c r="B21" s="442" t="s">
        <v>181</v>
      </c>
      <c r="C21" s="271">
        <f t="shared" si="2"/>
        <v>10000</v>
      </c>
      <c r="D21" s="272">
        <v>10000</v>
      </c>
      <c r="E21" s="238"/>
      <c r="F21" s="238"/>
      <c r="G21" s="238"/>
      <c r="H21" s="238"/>
      <c r="I21" s="238"/>
      <c r="J21" s="238"/>
      <c r="K21" s="238"/>
      <c r="L21" s="238"/>
      <c r="M21" s="238"/>
    </row>
    <row r="22" spans="1:13" s="239" customFormat="1" ht="24">
      <c r="A22" s="237">
        <v>12</v>
      </c>
      <c r="B22" s="442" t="s">
        <v>510</v>
      </c>
      <c r="C22" s="271">
        <f t="shared" si="2"/>
        <v>733.8830000000016</v>
      </c>
      <c r="D22" s="272">
        <v>733.8830000000016</v>
      </c>
      <c r="E22" s="238"/>
      <c r="F22" s="238"/>
      <c r="G22" s="238"/>
      <c r="H22" s="238"/>
      <c r="I22" s="238"/>
      <c r="J22" s="238"/>
      <c r="K22" s="238"/>
      <c r="L22" s="238"/>
      <c r="M22" s="238"/>
    </row>
    <row r="23" spans="1:13" s="239" customFormat="1" ht="24">
      <c r="A23" s="237">
        <v>13</v>
      </c>
      <c r="B23" s="442" t="s">
        <v>511</v>
      </c>
      <c r="C23" s="271">
        <f t="shared" si="2"/>
        <v>2516</v>
      </c>
      <c r="D23" s="272">
        <v>2516</v>
      </c>
      <c r="E23" s="238"/>
      <c r="F23" s="238"/>
      <c r="G23" s="238"/>
      <c r="H23" s="238"/>
      <c r="I23" s="238"/>
      <c r="J23" s="238"/>
      <c r="K23" s="238"/>
      <c r="L23" s="238"/>
      <c r="M23" s="238"/>
    </row>
    <row r="24" spans="1:13" s="239" customFormat="1" ht="36">
      <c r="A24" s="237">
        <v>14</v>
      </c>
      <c r="B24" s="442" t="s">
        <v>512</v>
      </c>
      <c r="C24" s="271">
        <f t="shared" si="2"/>
        <v>8000</v>
      </c>
      <c r="D24" s="272">
        <v>8000</v>
      </c>
      <c r="E24" s="238"/>
      <c r="F24" s="238"/>
      <c r="G24" s="238"/>
      <c r="H24" s="238"/>
      <c r="I24" s="238"/>
      <c r="J24" s="238"/>
      <c r="K24" s="238"/>
      <c r="L24" s="238"/>
      <c r="M24" s="238"/>
    </row>
    <row r="25" spans="1:13" s="239" customFormat="1" ht="24">
      <c r="A25" s="237">
        <v>15</v>
      </c>
      <c r="B25" s="442" t="s">
        <v>182</v>
      </c>
      <c r="C25" s="271">
        <f t="shared" si="2"/>
        <v>998.0579999999991</v>
      </c>
      <c r="D25" s="272">
        <v>998.0579999999991</v>
      </c>
      <c r="E25" s="238"/>
      <c r="F25" s="238"/>
      <c r="G25" s="238"/>
      <c r="H25" s="238"/>
      <c r="I25" s="238"/>
      <c r="J25" s="238"/>
      <c r="K25" s="238"/>
      <c r="L25" s="238"/>
      <c r="M25" s="238"/>
    </row>
    <row r="26" spans="1:13" s="239" customFormat="1" ht="12.75">
      <c r="A26" s="237">
        <v>16</v>
      </c>
      <c r="B26" s="442" t="s">
        <v>183</v>
      </c>
      <c r="C26" s="271">
        <f t="shared" si="2"/>
        <v>4494.234000000004</v>
      </c>
      <c r="D26" s="272">
        <v>4494.234000000004</v>
      </c>
      <c r="E26" s="238"/>
      <c r="F26" s="238"/>
      <c r="G26" s="238"/>
      <c r="H26" s="238"/>
      <c r="I26" s="238"/>
      <c r="J26" s="238"/>
      <c r="K26" s="238"/>
      <c r="L26" s="238"/>
      <c r="M26" s="238"/>
    </row>
    <row r="27" spans="1:13" s="239" customFormat="1" ht="24">
      <c r="A27" s="237">
        <v>17</v>
      </c>
      <c r="B27" s="442" t="s">
        <v>513</v>
      </c>
      <c r="C27" s="271">
        <f t="shared" si="2"/>
        <v>799.9569999999994</v>
      </c>
      <c r="D27" s="272">
        <v>799.9569999999994</v>
      </c>
      <c r="E27" s="238"/>
      <c r="F27" s="238"/>
      <c r="G27" s="238"/>
      <c r="H27" s="238"/>
      <c r="I27" s="238"/>
      <c r="J27" s="238"/>
      <c r="K27" s="238"/>
      <c r="L27" s="238"/>
      <c r="M27" s="238"/>
    </row>
    <row r="28" spans="1:13" s="239" customFormat="1" ht="12.75">
      <c r="A28" s="237">
        <v>18</v>
      </c>
      <c r="B28" s="442" t="s">
        <v>325</v>
      </c>
      <c r="C28" s="271">
        <f t="shared" si="2"/>
        <v>350</v>
      </c>
      <c r="D28" s="272">
        <v>350</v>
      </c>
      <c r="E28" s="238"/>
      <c r="F28" s="238"/>
      <c r="G28" s="238"/>
      <c r="H28" s="238"/>
      <c r="I28" s="238"/>
      <c r="J28" s="238"/>
      <c r="K28" s="238"/>
      <c r="L28" s="238"/>
      <c r="M28" s="238"/>
    </row>
    <row r="29" spans="1:13" s="239" customFormat="1" ht="12.75">
      <c r="A29" s="237">
        <v>19</v>
      </c>
      <c r="B29" s="442" t="s">
        <v>326</v>
      </c>
      <c r="C29" s="271">
        <f t="shared" si="2"/>
        <v>5850</v>
      </c>
      <c r="D29" s="272">
        <v>5850</v>
      </c>
      <c r="E29" s="238"/>
      <c r="F29" s="238"/>
      <c r="G29" s="238"/>
      <c r="H29" s="238"/>
      <c r="I29" s="238"/>
      <c r="J29" s="238"/>
      <c r="K29" s="238"/>
      <c r="L29" s="238"/>
      <c r="M29" s="238"/>
    </row>
    <row r="30" spans="1:13" s="239" customFormat="1" ht="12.75">
      <c r="A30" s="237">
        <v>20</v>
      </c>
      <c r="B30" s="442" t="s">
        <v>327</v>
      </c>
      <c r="C30" s="271">
        <f t="shared" si="2"/>
        <v>2372.7259999999987</v>
      </c>
      <c r="D30" s="272">
        <v>2372.7259999999987</v>
      </c>
      <c r="E30" s="238"/>
      <c r="F30" s="238"/>
      <c r="G30" s="238"/>
      <c r="H30" s="238"/>
      <c r="I30" s="238"/>
      <c r="J30" s="238"/>
      <c r="K30" s="238"/>
      <c r="L30" s="238"/>
      <c r="M30" s="238"/>
    </row>
    <row r="31" spans="1:13" s="239" customFormat="1" ht="12.75">
      <c r="A31" s="237">
        <v>21</v>
      </c>
      <c r="B31" s="442" t="s">
        <v>315</v>
      </c>
      <c r="C31" s="271">
        <f t="shared" si="2"/>
        <v>40000</v>
      </c>
      <c r="D31" s="272">
        <v>40000</v>
      </c>
      <c r="E31" s="238"/>
      <c r="F31" s="238"/>
      <c r="G31" s="238"/>
      <c r="H31" s="238"/>
      <c r="I31" s="238"/>
      <c r="J31" s="238"/>
      <c r="K31" s="238"/>
      <c r="L31" s="238"/>
      <c r="M31" s="238"/>
    </row>
    <row r="32" spans="1:13" s="239" customFormat="1" ht="12.75">
      <c r="A32" s="237">
        <v>22</v>
      </c>
      <c r="B32" s="442" t="s">
        <v>412</v>
      </c>
      <c r="C32" s="271">
        <f t="shared" si="2"/>
        <v>2115.9205999999995</v>
      </c>
      <c r="D32" s="272">
        <v>2115.9205999999995</v>
      </c>
      <c r="E32" s="238"/>
      <c r="F32" s="238"/>
      <c r="G32" s="238"/>
      <c r="H32" s="238"/>
      <c r="I32" s="238"/>
      <c r="J32" s="238"/>
      <c r="K32" s="238"/>
      <c r="L32" s="238"/>
      <c r="M32" s="238"/>
    </row>
    <row r="33" spans="1:13" s="239" customFormat="1" ht="12.75">
      <c r="A33" s="237">
        <v>23</v>
      </c>
      <c r="B33" s="442" t="s">
        <v>184</v>
      </c>
      <c r="C33" s="271">
        <f t="shared" si="2"/>
        <v>4496.062000000005</v>
      </c>
      <c r="D33" s="272">
        <v>4496.062000000005</v>
      </c>
      <c r="E33" s="238"/>
      <c r="F33" s="238"/>
      <c r="G33" s="238"/>
      <c r="H33" s="238"/>
      <c r="I33" s="238"/>
      <c r="J33" s="238"/>
      <c r="K33" s="238"/>
      <c r="L33" s="238"/>
      <c r="M33" s="238"/>
    </row>
    <row r="34" spans="1:13" s="239" customFormat="1" ht="12.75">
      <c r="A34" s="237">
        <v>24</v>
      </c>
      <c r="B34" s="442" t="s">
        <v>413</v>
      </c>
      <c r="C34" s="271">
        <f t="shared" si="2"/>
        <v>3611.105999999998</v>
      </c>
      <c r="D34" s="272">
        <v>3611.105999999998</v>
      </c>
      <c r="E34" s="238"/>
      <c r="F34" s="238"/>
      <c r="G34" s="238"/>
      <c r="H34" s="238"/>
      <c r="I34" s="238"/>
      <c r="J34" s="238"/>
      <c r="K34" s="238"/>
      <c r="L34" s="238"/>
      <c r="M34" s="238"/>
    </row>
    <row r="35" spans="1:13" s="239" customFormat="1" ht="12.75">
      <c r="A35" s="237">
        <v>25</v>
      </c>
      <c r="B35" s="442" t="s">
        <v>514</v>
      </c>
      <c r="C35" s="271">
        <f t="shared" si="2"/>
        <v>1705.826000000001</v>
      </c>
      <c r="D35" s="272">
        <v>1705.826000000001</v>
      </c>
      <c r="E35" s="238"/>
      <c r="F35" s="238"/>
      <c r="G35" s="238"/>
      <c r="H35" s="238"/>
      <c r="I35" s="238"/>
      <c r="J35" s="238"/>
      <c r="K35" s="238"/>
      <c r="L35" s="238"/>
      <c r="M35" s="238"/>
    </row>
    <row r="36" spans="1:13" s="239" customFormat="1" ht="12.75">
      <c r="A36" s="237">
        <v>26</v>
      </c>
      <c r="B36" s="442" t="s">
        <v>185</v>
      </c>
      <c r="C36" s="271">
        <f t="shared" si="2"/>
        <v>1000</v>
      </c>
      <c r="D36" s="272">
        <v>1000</v>
      </c>
      <c r="E36" s="238"/>
      <c r="F36" s="238"/>
      <c r="G36" s="238"/>
      <c r="H36" s="238"/>
      <c r="I36" s="238"/>
      <c r="J36" s="238"/>
      <c r="K36" s="238"/>
      <c r="L36" s="238"/>
      <c r="M36" s="238"/>
    </row>
    <row r="37" spans="1:13" s="239" customFormat="1" ht="48">
      <c r="A37" s="237">
        <v>27</v>
      </c>
      <c r="B37" s="442" t="s">
        <v>515</v>
      </c>
      <c r="C37" s="271">
        <f t="shared" si="2"/>
        <v>50000</v>
      </c>
      <c r="D37" s="272">
        <v>50000</v>
      </c>
      <c r="E37" s="238"/>
      <c r="F37" s="238"/>
      <c r="G37" s="238"/>
      <c r="H37" s="238"/>
      <c r="I37" s="238"/>
      <c r="J37" s="238"/>
      <c r="K37" s="238"/>
      <c r="L37" s="238"/>
      <c r="M37" s="238"/>
    </row>
    <row r="38" spans="1:13" s="239" customFormat="1" ht="12.75">
      <c r="A38" s="237">
        <v>28</v>
      </c>
      <c r="B38" s="442" t="s">
        <v>186</v>
      </c>
      <c r="C38" s="271">
        <f t="shared" si="2"/>
        <v>27129.939710000006</v>
      </c>
      <c r="D38" s="272">
        <v>27129.939710000006</v>
      </c>
      <c r="E38" s="238"/>
      <c r="F38" s="238"/>
      <c r="G38" s="238"/>
      <c r="H38" s="238"/>
      <c r="I38" s="238"/>
      <c r="J38" s="238"/>
      <c r="K38" s="238"/>
      <c r="L38" s="238"/>
      <c r="M38" s="238"/>
    </row>
    <row r="39" spans="1:13" s="239" customFormat="1" ht="12.75">
      <c r="A39" s="237">
        <v>29</v>
      </c>
      <c r="B39" s="442" t="s">
        <v>176</v>
      </c>
      <c r="C39" s="271">
        <f t="shared" si="2"/>
        <v>2459.2520000000004</v>
      </c>
      <c r="D39" s="272">
        <v>2459.2520000000004</v>
      </c>
      <c r="E39" s="238"/>
      <c r="F39" s="238"/>
      <c r="G39" s="238"/>
      <c r="H39" s="238"/>
      <c r="I39" s="238"/>
      <c r="J39" s="238"/>
      <c r="K39" s="238"/>
      <c r="L39" s="238"/>
      <c r="M39" s="238"/>
    </row>
    <row r="40" spans="1:13" s="239" customFormat="1" ht="12.75">
      <c r="A40" s="237">
        <v>30</v>
      </c>
      <c r="B40" s="442" t="s">
        <v>516</v>
      </c>
      <c r="C40" s="271">
        <f>SUM(D40:J40)</f>
        <v>20000</v>
      </c>
      <c r="D40" s="272">
        <v>20000</v>
      </c>
      <c r="E40" s="238"/>
      <c r="F40" s="238"/>
      <c r="G40" s="238"/>
      <c r="H40" s="238"/>
      <c r="I40" s="238"/>
      <c r="J40" s="238"/>
      <c r="K40" s="238"/>
      <c r="L40" s="238"/>
      <c r="M40" s="238"/>
    </row>
    <row r="41" spans="1:13" s="239" customFormat="1" ht="12.75">
      <c r="A41" s="237">
        <v>31</v>
      </c>
      <c r="B41" s="442" t="s">
        <v>328</v>
      </c>
      <c r="C41" s="271">
        <f t="shared" si="2"/>
        <v>15500</v>
      </c>
      <c r="D41" s="272">
        <v>15500</v>
      </c>
      <c r="E41" s="238"/>
      <c r="F41" s="238"/>
      <c r="G41" s="238"/>
      <c r="H41" s="238"/>
      <c r="I41" s="238"/>
      <c r="J41" s="238"/>
      <c r="K41" s="238"/>
      <c r="L41" s="238"/>
      <c r="M41" s="238"/>
    </row>
    <row r="42" spans="1:13" s="239" customFormat="1" ht="12.75">
      <c r="A42" s="237">
        <v>32</v>
      </c>
      <c r="B42" s="441" t="s">
        <v>517</v>
      </c>
      <c r="C42" s="271">
        <f t="shared" si="2"/>
        <v>23600</v>
      </c>
      <c r="D42" s="272">
        <v>23600</v>
      </c>
      <c r="E42" s="238"/>
      <c r="F42" s="238"/>
      <c r="G42" s="238"/>
      <c r="H42" s="238"/>
      <c r="I42" s="238"/>
      <c r="J42" s="238"/>
      <c r="K42" s="238"/>
      <c r="L42" s="238"/>
      <c r="M42" s="238"/>
    </row>
    <row r="43" spans="1:13" s="193" customFormat="1" ht="12.75">
      <c r="A43" s="237">
        <v>33</v>
      </c>
      <c r="B43" s="244" t="s">
        <v>441</v>
      </c>
      <c r="C43" s="238">
        <f aca="true" t="shared" si="3" ref="C43:C108">SUM(D43:M43)</f>
        <v>130914.26315789473</v>
      </c>
      <c r="D43" s="245"/>
      <c r="E43" s="245">
        <v>130914.26315789473</v>
      </c>
      <c r="F43" s="245"/>
      <c r="G43" s="245"/>
      <c r="H43" s="245"/>
      <c r="I43" s="245"/>
      <c r="J43" s="245"/>
      <c r="K43" s="245"/>
      <c r="L43" s="245"/>
      <c r="M43" s="246"/>
    </row>
    <row r="44" spans="1:14" s="193" customFormat="1" ht="12.75">
      <c r="A44" s="237">
        <v>34</v>
      </c>
      <c r="B44" s="244" t="s">
        <v>289</v>
      </c>
      <c r="C44" s="238">
        <f>SUM(D44:M44)</f>
        <v>99588.79113384485</v>
      </c>
      <c r="D44" s="245"/>
      <c r="E44" s="245">
        <v>99588.79113384485</v>
      </c>
      <c r="F44" s="245"/>
      <c r="G44" s="245"/>
      <c r="H44" s="245"/>
      <c r="I44" s="245"/>
      <c r="J44" s="245"/>
      <c r="K44" s="245"/>
      <c r="L44" s="245"/>
      <c r="M44" s="246"/>
      <c r="N44" s="247"/>
    </row>
    <row r="45" spans="1:13" s="193" customFormat="1" ht="24">
      <c r="A45" s="237">
        <v>35</v>
      </c>
      <c r="B45" s="244" t="s">
        <v>442</v>
      </c>
      <c r="C45" s="238">
        <f t="shared" si="3"/>
        <v>842</v>
      </c>
      <c r="D45" s="248"/>
      <c r="E45" s="245">
        <v>842</v>
      </c>
      <c r="F45" s="248"/>
      <c r="G45" s="248"/>
      <c r="H45" s="248"/>
      <c r="I45" s="248"/>
      <c r="J45" s="248"/>
      <c r="K45" s="248"/>
      <c r="L45" s="248"/>
      <c r="M45" s="246"/>
    </row>
    <row r="46" spans="1:13" s="193" customFormat="1" ht="12.75">
      <c r="A46" s="237">
        <v>36</v>
      </c>
      <c r="B46" s="244" t="s">
        <v>443</v>
      </c>
      <c r="C46" s="238">
        <f t="shared" si="3"/>
        <v>460</v>
      </c>
      <c r="D46" s="248"/>
      <c r="E46" s="245">
        <v>460</v>
      </c>
      <c r="F46" s="248"/>
      <c r="G46" s="248"/>
      <c r="H46" s="248"/>
      <c r="I46" s="248"/>
      <c r="J46" s="248"/>
      <c r="K46" s="248"/>
      <c r="L46" s="248"/>
      <c r="M46" s="246"/>
    </row>
    <row r="47" spans="1:13" s="193" customFormat="1" ht="12.75">
      <c r="A47" s="237">
        <v>37</v>
      </c>
      <c r="B47" s="244" t="s">
        <v>444</v>
      </c>
      <c r="C47" s="238">
        <f t="shared" si="3"/>
        <v>15701</v>
      </c>
      <c r="D47" s="248"/>
      <c r="E47" s="245">
        <v>15701</v>
      </c>
      <c r="F47" s="248"/>
      <c r="G47" s="248"/>
      <c r="H47" s="248"/>
      <c r="I47" s="248"/>
      <c r="J47" s="248"/>
      <c r="K47" s="248"/>
      <c r="L47" s="248"/>
      <c r="M47" s="246"/>
    </row>
    <row r="48" spans="1:13" s="193" customFormat="1" ht="12.75">
      <c r="A48" s="237">
        <v>38</v>
      </c>
      <c r="B48" s="244" t="s">
        <v>445</v>
      </c>
      <c r="C48" s="238">
        <f t="shared" si="3"/>
        <v>8592.767441860466</v>
      </c>
      <c r="D48" s="248"/>
      <c r="E48" s="245">
        <v>8592.767441860466</v>
      </c>
      <c r="F48" s="248"/>
      <c r="G48" s="248"/>
      <c r="H48" s="248"/>
      <c r="I48" s="248"/>
      <c r="J48" s="248"/>
      <c r="K48" s="248"/>
      <c r="L48" s="248"/>
      <c r="M48" s="246"/>
    </row>
    <row r="49" spans="1:13" s="193" customFormat="1" ht="12.75">
      <c r="A49" s="237">
        <v>39</v>
      </c>
      <c r="B49" s="244" t="s">
        <v>446</v>
      </c>
      <c r="C49" s="238">
        <f t="shared" si="3"/>
        <v>15576</v>
      </c>
      <c r="D49" s="248"/>
      <c r="E49" s="245">
        <v>15576</v>
      </c>
      <c r="F49" s="248"/>
      <c r="G49" s="248"/>
      <c r="H49" s="248"/>
      <c r="I49" s="248"/>
      <c r="J49" s="248"/>
      <c r="K49" s="248"/>
      <c r="L49" s="248"/>
      <c r="M49" s="246"/>
    </row>
    <row r="50" spans="1:13" s="193" customFormat="1" ht="12.75">
      <c r="A50" s="237">
        <v>40</v>
      </c>
      <c r="B50" s="244" t="s">
        <v>447</v>
      </c>
      <c r="C50" s="238">
        <f t="shared" si="3"/>
        <v>10655.285714285714</v>
      </c>
      <c r="D50" s="248"/>
      <c r="E50" s="245">
        <v>10655.285714285714</v>
      </c>
      <c r="F50" s="248"/>
      <c r="G50" s="248"/>
      <c r="H50" s="248"/>
      <c r="I50" s="248"/>
      <c r="J50" s="248"/>
      <c r="K50" s="248"/>
      <c r="L50" s="248"/>
      <c r="M50" s="246"/>
    </row>
    <row r="51" spans="1:13" s="193" customFormat="1" ht="12.75">
      <c r="A51" s="237">
        <v>41</v>
      </c>
      <c r="B51" s="244" t="s">
        <v>315</v>
      </c>
      <c r="C51" s="238">
        <f t="shared" si="3"/>
        <v>9000.571428571428</v>
      </c>
      <c r="D51" s="248"/>
      <c r="E51" s="245">
        <v>9000.571428571428</v>
      </c>
      <c r="F51" s="248"/>
      <c r="G51" s="248"/>
      <c r="H51" s="248"/>
      <c r="I51" s="248"/>
      <c r="J51" s="248"/>
      <c r="K51" s="248"/>
      <c r="L51" s="248"/>
      <c r="M51" s="246"/>
    </row>
    <row r="52" spans="1:13" s="193" customFormat="1" ht="12.75">
      <c r="A52" s="237">
        <v>42</v>
      </c>
      <c r="B52" s="244" t="s">
        <v>325</v>
      </c>
      <c r="C52" s="238">
        <f t="shared" si="3"/>
        <v>22845.204545454544</v>
      </c>
      <c r="D52" s="248"/>
      <c r="E52" s="245">
        <v>22845.204545454544</v>
      </c>
      <c r="F52" s="248"/>
      <c r="G52" s="248"/>
      <c r="H52" s="248"/>
      <c r="I52" s="248"/>
      <c r="J52" s="248"/>
      <c r="K52" s="248"/>
      <c r="L52" s="248"/>
      <c r="M52" s="246"/>
    </row>
    <row r="53" spans="1:13" s="193" customFormat="1" ht="12.75">
      <c r="A53" s="237">
        <v>43</v>
      </c>
      <c r="B53" s="244" t="s">
        <v>448</v>
      </c>
      <c r="C53" s="238">
        <f t="shared" si="3"/>
        <v>9697.090909090908</v>
      </c>
      <c r="D53" s="248"/>
      <c r="E53" s="245">
        <v>9697.090909090908</v>
      </c>
      <c r="F53" s="248"/>
      <c r="G53" s="248"/>
      <c r="H53" s="248"/>
      <c r="I53" s="248"/>
      <c r="J53" s="248"/>
      <c r="K53" s="248"/>
      <c r="L53" s="248"/>
      <c r="M53" s="246"/>
    </row>
    <row r="54" spans="1:13" s="193" customFormat="1" ht="12.75">
      <c r="A54" s="237">
        <v>44</v>
      </c>
      <c r="B54" s="244" t="s">
        <v>449</v>
      </c>
      <c r="C54" s="238">
        <f t="shared" si="3"/>
        <v>430023.5471698113</v>
      </c>
      <c r="D54" s="248"/>
      <c r="E54" s="245">
        <v>430023.5471698113</v>
      </c>
      <c r="F54" s="248"/>
      <c r="G54" s="248"/>
      <c r="H54" s="248"/>
      <c r="I54" s="248"/>
      <c r="J54" s="248"/>
      <c r="K54" s="248"/>
      <c r="L54" s="248"/>
      <c r="M54" s="246"/>
    </row>
    <row r="55" spans="1:13" s="193" customFormat="1" ht="12.75">
      <c r="A55" s="237">
        <v>45</v>
      </c>
      <c r="B55" s="244" t="s">
        <v>450</v>
      </c>
      <c r="C55" s="238">
        <f t="shared" si="3"/>
        <v>18788.016666666666</v>
      </c>
      <c r="D55" s="248"/>
      <c r="E55" s="245">
        <v>18788.016666666666</v>
      </c>
      <c r="F55" s="248"/>
      <c r="G55" s="248"/>
      <c r="H55" s="248"/>
      <c r="I55" s="248"/>
      <c r="J55" s="248"/>
      <c r="K55" s="248"/>
      <c r="L55" s="248"/>
      <c r="M55" s="246"/>
    </row>
    <row r="56" spans="1:13" s="193" customFormat="1" ht="12.75">
      <c r="A56" s="237">
        <v>46</v>
      </c>
      <c r="B56" s="244" t="s">
        <v>451</v>
      </c>
      <c r="C56" s="238">
        <f t="shared" si="3"/>
        <v>20221</v>
      </c>
      <c r="D56" s="248"/>
      <c r="E56" s="245">
        <v>20221</v>
      </c>
      <c r="F56" s="248"/>
      <c r="G56" s="248"/>
      <c r="H56" s="248"/>
      <c r="I56" s="248"/>
      <c r="J56" s="248"/>
      <c r="K56" s="248"/>
      <c r="L56" s="248"/>
      <c r="M56" s="246"/>
    </row>
    <row r="57" spans="1:13" s="193" customFormat="1" ht="12.75">
      <c r="A57" s="237">
        <v>47</v>
      </c>
      <c r="B57" s="249" t="s">
        <v>452</v>
      </c>
      <c r="C57" s="238">
        <f t="shared" si="3"/>
        <v>9087</v>
      </c>
      <c r="D57" s="248"/>
      <c r="E57" s="245">
        <v>9087</v>
      </c>
      <c r="F57" s="248"/>
      <c r="G57" s="248"/>
      <c r="H57" s="248"/>
      <c r="I57" s="248"/>
      <c r="J57" s="248"/>
      <c r="K57" s="248"/>
      <c r="L57" s="248"/>
      <c r="M57" s="246"/>
    </row>
    <row r="58" spans="1:13" s="193" customFormat="1" ht="12.75">
      <c r="A58" s="237">
        <v>48</v>
      </c>
      <c r="B58" s="244" t="s">
        <v>175</v>
      </c>
      <c r="C58" s="238">
        <f t="shared" si="3"/>
        <v>9353</v>
      </c>
      <c r="D58" s="248"/>
      <c r="E58" s="245">
        <v>9353</v>
      </c>
      <c r="F58" s="248"/>
      <c r="G58" s="248"/>
      <c r="H58" s="248"/>
      <c r="I58" s="248"/>
      <c r="J58" s="248"/>
      <c r="K58" s="248"/>
      <c r="L58" s="248"/>
      <c r="M58" s="246"/>
    </row>
    <row r="59" spans="1:13" s="193" customFormat="1" ht="12.75">
      <c r="A59" s="237">
        <v>49</v>
      </c>
      <c r="B59" s="244" t="s">
        <v>453</v>
      </c>
      <c r="C59" s="238">
        <f t="shared" si="3"/>
        <v>17933.704225352114</v>
      </c>
      <c r="D59" s="248"/>
      <c r="E59" s="245">
        <v>17933.704225352114</v>
      </c>
      <c r="F59" s="248"/>
      <c r="G59" s="248"/>
      <c r="H59" s="248"/>
      <c r="I59" s="248"/>
      <c r="J59" s="248"/>
      <c r="K59" s="248"/>
      <c r="L59" s="248"/>
      <c r="M59" s="246"/>
    </row>
    <row r="60" spans="1:13" s="193" customFormat="1" ht="12.75">
      <c r="A60" s="237">
        <v>50</v>
      </c>
      <c r="B60" s="244" t="s">
        <v>454</v>
      </c>
      <c r="C60" s="238">
        <f t="shared" si="3"/>
        <v>457171.9411764706</v>
      </c>
      <c r="D60" s="248"/>
      <c r="E60" s="245">
        <v>457171.9411764706</v>
      </c>
      <c r="F60" s="248"/>
      <c r="G60" s="248"/>
      <c r="H60" s="248"/>
      <c r="I60" s="248"/>
      <c r="J60" s="248"/>
      <c r="K60" s="248"/>
      <c r="L60" s="248"/>
      <c r="M60" s="246"/>
    </row>
    <row r="61" spans="1:13" s="193" customFormat="1" ht="12.75">
      <c r="A61" s="237">
        <v>51</v>
      </c>
      <c r="B61" s="244" t="s">
        <v>455</v>
      </c>
      <c r="C61" s="238">
        <f t="shared" si="3"/>
        <v>4675</v>
      </c>
      <c r="D61" s="248"/>
      <c r="E61" s="245">
        <v>4675</v>
      </c>
      <c r="F61" s="248"/>
      <c r="G61" s="248"/>
      <c r="H61" s="248"/>
      <c r="I61" s="248"/>
      <c r="J61" s="248"/>
      <c r="K61" s="248"/>
      <c r="L61" s="248"/>
      <c r="M61" s="246"/>
    </row>
    <row r="62" spans="1:13" s="193" customFormat="1" ht="12.75">
      <c r="A62" s="237">
        <v>52</v>
      </c>
      <c r="B62" s="244" t="s">
        <v>457</v>
      </c>
      <c r="C62" s="238">
        <f t="shared" si="3"/>
        <v>142298.4293082435</v>
      </c>
      <c r="D62" s="248"/>
      <c r="E62" s="245">
        <v>142298.4293082435</v>
      </c>
      <c r="F62" s="248"/>
      <c r="G62" s="248"/>
      <c r="H62" s="248"/>
      <c r="I62" s="248"/>
      <c r="J62" s="248"/>
      <c r="K62" s="248"/>
      <c r="L62" s="248"/>
      <c r="M62" s="246"/>
    </row>
    <row r="63" spans="1:13" s="193" customFormat="1" ht="12.75">
      <c r="A63" s="237">
        <v>53</v>
      </c>
      <c r="B63" s="249" t="s">
        <v>456</v>
      </c>
      <c r="C63" s="238">
        <f t="shared" si="3"/>
        <v>20005</v>
      </c>
      <c r="D63" s="248"/>
      <c r="E63" s="245">
        <v>20005</v>
      </c>
      <c r="F63" s="248"/>
      <c r="G63" s="248"/>
      <c r="H63" s="248"/>
      <c r="I63" s="248"/>
      <c r="J63" s="248"/>
      <c r="K63" s="248"/>
      <c r="L63" s="248"/>
      <c r="M63" s="246"/>
    </row>
    <row r="64" spans="1:13" s="193" customFormat="1" ht="12.75">
      <c r="A64" s="237">
        <v>54</v>
      </c>
      <c r="B64" s="244" t="s">
        <v>458</v>
      </c>
      <c r="C64" s="238">
        <f t="shared" si="3"/>
        <v>241655.61203097837</v>
      </c>
      <c r="D64" s="248"/>
      <c r="E64" s="245">
        <v>241655.61203097837</v>
      </c>
      <c r="F64" s="248"/>
      <c r="G64" s="248"/>
      <c r="H64" s="248"/>
      <c r="I64" s="248"/>
      <c r="J64" s="248"/>
      <c r="K64" s="248"/>
      <c r="L64" s="248"/>
      <c r="M64" s="246"/>
    </row>
    <row r="65" spans="1:13" s="193" customFormat="1" ht="12.75">
      <c r="A65" s="237">
        <v>55</v>
      </c>
      <c r="B65" s="244" t="s">
        <v>459</v>
      </c>
      <c r="C65" s="238">
        <f t="shared" si="3"/>
        <v>37615.92857142857</v>
      </c>
      <c r="D65" s="248"/>
      <c r="E65" s="245">
        <v>37615.92857142857</v>
      </c>
      <c r="F65" s="248"/>
      <c r="G65" s="248"/>
      <c r="H65" s="248"/>
      <c r="I65" s="248"/>
      <c r="J65" s="248"/>
      <c r="K65" s="248"/>
      <c r="L65" s="248"/>
      <c r="M65" s="246"/>
    </row>
    <row r="66" spans="1:13" s="193" customFormat="1" ht="12.75">
      <c r="A66" s="237">
        <v>56</v>
      </c>
      <c r="B66" s="249" t="s">
        <v>460</v>
      </c>
      <c r="C66" s="238">
        <f t="shared" si="3"/>
        <v>16044</v>
      </c>
      <c r="D66" s="248"/>
      <c r="E66" s="245">
        <v>16044</v>
      </c>
      <c r="F66" s="248"/>
      <c r="G66" s="248"/>
      <c r="H66" s="248"/>
      <c r="I66" s="248"/>
      <c r="J66" s="248"/>
      <c r="K66" s="248"/>
      <c r="L66" s="248"/>
      <c r="M66" s="246"/>
    </row>
    <row r="67" spans="1:13" s="193" customFormat="1" ht="12.75">
      <c r="A67" s="237">
        <v>57</v>
      </c>
      <c r="B67" s="244" t="s">
        <v>461</v>
      </c>
      <c r="C67" s="238">
        <f t="shared" si="3"/>
        <v>10189</v>
      </c>
      <c r="D67" s="248"/>
      <c r="E67" s="245">
        <v>10189</v>
      </c>
      <c r="F67" s="248"/>
      <c r="G67" s="248"/>
      <c r="H67" s="248"/>
      <c r="I67" s="248"/>
      <c r="J67" s="248"/>
      <c r="K67" s="248"/>
      <c r="L67" s="248"/>
      <c r="M67" s="246"/>
    </row>
    <row r="68" spans="1:13" s="193" customFormat="1" ht="12.75">
      <c r="A68" s="237">
        <v>58</v>
      </c>
      <c r="B68" s="244" t="s">
        <v>462</v>
      </c>
      <c r="C68" s="238">
        <f t="shared" si="3"/>
        <v>23196</v>
      </c>
      <c r="D68" s="248"/>
      <c r="E68" s="245">
        <v>23196</v>
      </c>
      <c r="F68" s="248"/>
      <c r="G68" s="248"/>
      <c r="H68" s="248"/>
      <c r="I68" s="248"/>
      <c r="J68" s="248"/>
      <c r="K68" s="248"/>
      <c r="L68" s="248"/>
      <c r="M68" s="246"/>
    </row>
    <row r="69" spans="1:13" s="193" customFormat="1" ht="12.75">
      <c r="A69" s="237">
        <v>59</v>
      </c>
      <c r="B69" s="244" t="s">
        <v>463</v>
      </c>
      <c r="C69" s="238">
        <f t="shared" si="3"/>
        <v>2837</v>
      </c>
      <c r="D69" s="248"/>
      <c r="E69" s="245">
        <v>2837</v>
      </c>
      <c r="F69" s="248"/>
      <c r="G69" s="248"/>
      <c r="H69" s="248"/>
      <c r="I69" s="248"/>
      <c r="J69" s="248"/>
      <c r="K69" s="248"/>
      <c r="L69" s="248"/>
      <c r="M69" s="246"/>
    </row>
    <row r="70" spans="1:13" s="193" customFormat="1" ht="12.75">
      <c r="A70" s="237">
        <v>60</v>
      </c>
      <c r="B70" s="244" t="s">
        <v>464</v>
      </c>
      <c r="C70" s="238">
        <f t="shared" si="3"/>
        <v>4376</v>
      </c>
      <c r="D70" s="248"/>
      <c r="E70" s="245">
        <v>4376</v>
      </c>
      <c r="F70" s="248"/>
      <c r="G70" s="248"/>
      <c r="H70" s="248"/>
      <c r="I70" s="248"/>
      <c r="J70" s="248"/>
      <c r="K70" s="248"/>
      <c r="L70" s="248"/>
      <c r="M70" s="246"/>
    </row>
    <row r="71" spans="1:13" s="193" customFormat="1" ht="12.75">
      <c r="A71" s="237">
        <v>61</v>
      </c>
      <c r="B71" s="244" t="s">
        <v>327</v>
      </c>
      <c r="C71" s="238">
        <f t="shared" si="3"/>
        <v>154742</v>
      </c>
      <c r="D71" s="248"/>
      <c r="E71" s="245">
        <v>154742</v>
      </c>
      <c r="F71" s="248"/>
      <c r="G71" s="248"/>
      <c r="H71" s="248"/>
      <c r="I71" s="248"/>
      <c r="J71" s="248"/>
      <c r="K71" s="248"/>
      <c r="L71" s="248"/>
      <c r="M71" s="246"/>
    </row>
    <row r="72" spans="1:13" s="193" customFormat="1" ht="12.75">
      <c r="A72" s="237">
        <v>62</v>
      </c>
      <c r="B72" s="244" t="s">
        <v>465</v>
      </c>
      <c r="C72" s="238">
        <f t="shared" si="3"/>
        <v>9736.18935483871</v>
      </c>
      <c r="D72" s="248"/>
      <c r="E72" s="245">
        <v>9736.18935483871</v>
      </c>
      <c r="F72" s="248"/>
      <c r="G72" s="248"/>
      <c r="H72" s="248"/>
      <c r="I72" s="248"/>
      <c r="J72" s="248"/>
      <c r="K72" s="248"/>
      <c r="L72" s="248"/>
      <c r="M72" s="246"/>
    </row>
    <row r="73" spans="1:13" s="193" customFormat="1" ht="12.75">
      <c r="A73" s="237">
        <v>63</v>
      </c>
      <c r="B73" s="244" t="s">
        <v>466</v>
      </c>
      <c r="C73" s="238">
        <f t="shared" si="3"/>
        <v>6561</v>
      </c>
      <c r="D73" s="248"/>
      <c r="E73" s="245">
        <v>6561</v>
      </c>
      <c r="F73" s="248"/>
      <c r="G73" s="248"/>
      <c r="H73" s="248"/>
      <c r="I73" s="248"/>
      <c r="J73" s="248"/>
      <c r="K73" s="248"/>
      <c r="L73" s="248"/>
      <c r="M73" s="246"/>
    </row>
    <row r="74" spans="1:13" s="193" customFormat="1" ht="12.75">
      <c r="A74" s="237">
        <v>64</v>
      </c>
      <c r="B74" s="244" t="s">
        <v>467</v>
      </c>
      <c r="C74" s="238">
        <f t="shared" si="3"/>
        <v>6722</v>
      </c>
      <c r="D74" s="248"/>
      <c r="E74" s="245">
        <v>6722</v>
      </c>
      <c r="F74" s="248"/>
      <c r="G74" s="248"/>
      <c r="H74" s="248"/>
      <c r="I74" s="248"/>
      <c r="J74" s="248"/>
      <c r="K74" s="248"/>
      <c r="L74" s="248"/>
      <c r="M74" s="246"/>
    </row>
    <row r="75" spans="1:13" s="193" customFormat="1" ht="12.75">
      <c r="A75" s="237">
        <v>65</v>
      </c>
      <c r="B75" s="244" t="s">
        <v>468</v>
      </c>
      <c r="C75" s="238">
        <f t="shared" si="3"/>
        <v>5823.826086956522</v>
      </c>
      <c r="D75" s="248"/>
      <c r="E75" s="245">
        <v>5823.826086956522</v>
      </c>
      <c r="F75" s="248"/>
      <c r="G75" s="248"/>
      <c r="H75" s="248"/>
      <c r="I75" s="248"/>
      <c r="J75" s="248"/>
      <c r="K75" s="248"/>
      <c r="L75" s="248"/>
      <c r="M75" s="246"/>
    </row>
    <row r="76" spans="1:13" s="193" customFormat="1" ht="12.75">
      <c r="A76" s="237">
        <v>66</v>
      </c>
      <c r="B76" s="244" t="s">
        <v>469</v>
      </c>
      <c r="C76" s="238">
        <f t="shared" si="3"/>
        <v>3186</v>
      </c>
      <c r="D76" s="248"/>
      <c r="E76" s="245">
        <v>3186</v>
      </c>
      <c r="F76" s="248"/>
      <c r="G76" s="248"/>
      <c r="H76" s="248"/>
      <c r="I76" s="248"/>
      <c r="J76" s="248"/>
      <c r="K76" s="248"/>
      <c r="L76" s="248"/>
      <c r="M76" s="246"/>
    </row>
    <row r="77" spans="1:13" s="193" customFormat="1" ht="12.75">
      <c r="A77" s="237">
        <v>67</v>
      </c>
      <c r="B77" s="244" t="s">
        <v>470</v>
      </c>
      <c r="C77" s="238">
        <f t="shared" si="3"/>
        <v>794</v>
      </c>
      <c r="D77" s="248"/>
      <c r="E77" s="245">
        <v>794</v>
      </c>
      <c r="F77" s="248"/>
      <c r="G77" s="248"/>
      <c r="H77" s="248"/>
      <c r="I77" s="248"/>
      <c r="J77" s="248"/>
      <c r="K77" s="248"/>
      <c r="L77" s="248"/>
      <c r="M77" s="246"/>
    </row>
    <row r="78" spans="1:13" s="193" customFormat="1" ht="12.75">
      <c r="A78" s="237">
        <v>68</v>
      </c>
      <c r="B78" s="244" t="s">
        <v>471</v>
      </c>
      <c r="C78" s="238">
        <f t="shared" si="3"/>
        <v>488</v>
      </c>
      <c r="D78" s="248"/>
      <c r="E78" s="245">
        <v>488</v>
      </c>
      <c r="F78" s="248"/>
      <c r="G78" s="248"/>
      <c r="H78" s="248"/>
      <c r="I78" s="248"/>
      <c r="J78" s="248"/>
      <c r="K78" s="248"/>
      <c r="L78" s="248"/>
      <c r="M78" s="246"/>
    </row>
    <row r="79" spans="1:13" s="193" customFormat="1" ht="12.75">
      <c r="A79" s="237">
        <v>69</v>
      </c>
      <c r="B79" s="244" t="s">
        <v>472</v>
      </c>
      <c r="C79" s="238">
        <f t="shared" si="3"/>
        <v>788.64</v>
      </c>
      <c r="D79" s="248"/>
      <c r="E79" s="245">
        <v>788.64</v>
      </c>
      <c r="F79" s="248"/>
      <c r="G79" s="248"/>
      <c r="H79" s="248"/>
      <c r="I79" s="248"/>
      <c r="J79" s="248"/>
      <c r="K79" s="248"/>
      <c r="L79" s="248"/>
      <c r="M79" s="246"/>
    </row>
    <row r="80" spans="1:13" s="193" customFormat="1" ht="12.75">
      <c r="A80" s="237">
        <v>70</v>
      </c>
      <c r="B80" s="244" t="s">
        <v>473</v>
      </c>
      <c r="C80" s="238">
        <f t="shared" si="3"/>
        <v>3148</v>
      </c>
      <c r="D80" s="248"/>
      <c r="E80" s="245">
        <v>3148</v>
      </c>
      <c r="F80" s="248"/>
      <c r="G80" s="248"/>
      <c r="H80" s="248"/>
      <c r="I80" s="248"/>
      <c r="J80" s="248"/>
      <c r="K80" s="248"/>
      <c r="L80" s="248"/>
      <c r="M80" s="246"/>
    </row>
    <row r="81" spans="1:13" s="193" customFormat="1" ht="12.75">
      <c r="A81" s="237">
        <v>71</v>
      </c>
      <c r="B81" s="244" t="s">
        <v>474</v>
      </c>
      <c r="C81" s="238">
        <f t="shared" si="3"/>
        <v>501.76</v>
      </c>
      <c r="D81" s="248"/>
      <c r="E81" s="245">
        <v>501.76</v>
      </c>
      <c r="F81" s="248"/>
      <c r="G81" s="248"/>
      <c r="H81" s="248"/>
      <c r="I81" s="248"/>
      <c r="J81" s="248"/>
      <c r="K81" s="248"/>
      <c r="L81" s="248"/>
      <c r="M81" s="246"/>
    </row>
    <row r="82" spans="1:13" s="193" customFormat="1" ht="12.75">
      <c r="A82" s="237">
        <v>72</v>
      </c>
      <c r="B82" s="244" t="s">
        <v>475</v>
      </c>
      <c r="C82" s="238">
        <f t="shared" si="3"/>
        <v>4474</v>
      </c>
      <c r="D82" s="248"/>
      <c r="E82" s="245">
        <v>4474</v>
      </c>
      <c r="F82" s="248"/>
      <c r="G82" s="248"/>
      <c r="H82" s="248"/>
      <c r="I82" s="248"/>
      <c r="J82" s="248"/>
      <c r="K82" s="248"/>
      <c r="L82" s="248"/>
      <c r="M82" s="246"/>
    </row>
    <row r="83" spans="1:13" s="193" customFormat="1" ht="12.75">
      <c r="A83" s="237">
        <v>73</v>
      </c>
      <c r="B83" s="249" t="s">
        <v>476</v>
      </c>
      <c r="C83" s="238">
        <f t="shared" si="3"/>
        <v>4737</v>
      </c>
      <c r="D83" s="248"/>
      <c r="E83" s="245">
        <v>4737</v>
      </c>
      <c r="F83" s="248"/>
      <c r="G83" s="248"/>
      <c r="H83" s="248"/>
      <c r="I83" s="248"/>
      <c r="J83" s="248"/>
      <c r="K83" s="248"/>
      <c r="L83" s="248"/>
      <c r="M83" s="246"/>
    </row>
    <row r="84" spans="1:13" s="193" customFormat="1" ht="12.75">
      <c r="A84" s="237">
        <v>74</v>
      </c>
      <c r="B84" s="244" t="s">
        <v>477</v>
      </c>
      <c r="C84" s="238">
        <f t="shared" si="3"/>
        <v>2222</v>
      </c>
      <c r="D84" s="248"/>
      <c r="E84" s="245">
        <v>2222</v>
      </c>
      <c r="F84" s="248"/>
      <c r="G84" s="248"/>
      <c r="H84" s="248"/>
      <c r="I84" s="248"/>
      <c r="J84" s="248"/>
      <c r="K84" s="248"/>
      <c r="L84" s="248"/>
      <c r="M84" s="246"/>
    </row>
    <row r="85" spans="1:13" s="193" customFormat="1" ht="12.75">
      <c r="A85" s="237">
        <v>75</v>
      </c>
      <c r="B85" s="244" t="s">
        <v>478</v>
      </c>
      <c r="C85" s="238">
        <f t="shared" si="3"/>
        <v>1167.2</v>
      </c>
      <c r="D85" s="248"/>
      <c r="E85" s="245">
        <v>1167.2</v>
      </c>
      <c r="F85" s="248"/>
      <c r="G85" s="248"/>
      <c r="H85" s="248"/>
      <c r="I85" s="248"/>
      <c r="J85" s="248"/>
      <c r="K85" s="248"/>
      <c r="L85" s="248"/>
      <c r="M85" s="246"/>
    </row>
    <row r="86" spans="1:13" s="193" customFormat="1" ht="12.75">
      <c r="A86" s="237">
        <v>76</v>
      </c>
      <c r="B86" s="244" t="s">
        <v>479</v>
      </c>
      <c r="C86" s="238">
        <f t="shared" si="3"/>
        <v>397.1</v>
      </c>
      <c r="D86" s="248"/>
      <c r="E86" s="245">
        <v>397.1</v>
      </c>
      <c r="F86" s="248"/>
      <c r="G86" s="248"/>
      <c r="H86" s="248"/>
      <c r="I86" s="248"/>
      <c r="J86" s="248"/>
      <c r="K86" s="248"/>
      <c r="L86" s="248"/>
      <c r="M86" s="246"/>
    </row>
    <row r="87" spans="1:13" s="193" customFormat="1" ht="12.75">
      <c r="A87" s="237">
        <v>77</v>
      </c>
      <c r="B87" s="244" t="s">
        <v>480</v>
      </c>
      <c r="C87" s="238">
        <f t="shared" si="3"/>
        <v>295</v>
      </c>
      <c r="D87" s="248"/>
      <c r="E87" s="245">
        <v>295</v>
      </c>
      <c r="F87" s="248"/>
      <c r="G87" s="248"/>
      <c r="H87" s="248"/>
      <c r="I87" s="248"/>
      <c r="J87" s="248"/>
      <c r="K87" s="248"/>
      <c r="L87" s="248"/>
      <c r="M87" s="246"/>
    </row>
    <row r="88" spans="1:13" s="193" customFormat="1" ht="12.75">
      <c r="A88" s="237">
        <v>78</v>
      </c>
      <c r="B88" s="244" t="s">
        <v>481</v>
      </c>
      <c r="C88" s="238">
        <f t="shared" si="3"/>
        <v>195</v>
      </c>
      <c r="D88" s="248"/>
      <c r="E88" s="245">
        <v>195</v>
      </c>
      <c r="F88" s="248"/>
      <c r="G88" s="248"/>
      <c r="H88" s="248"/>
      <c r="I88" s="248"/>
      <c r="J88" s="248"/>
      <c r="K88" s="248"/>
      <c r="L88" s="248"/>
      <c r="M88" s="246"/>
    </row>
    <row r="89" spans="1:13" s="193" customFormat="1" ht="12.75">
      <c r="A89" s="237">
        <v>79</v>
      </c>
      <c r="B89" s="244" t="s">
        <v>482</v>
      </c>
      <c r="C89" s="238">
        <f t="shared" si="3"/>
        <v>278</v>
      </c>
      <c r="D89" s="248"/>
      <c r="E89" s="245">
        <v>278</v>
      </c>
      <c r="F89" s="248"/>
      <c r="G89" s="248"/>
      <c r="H89" s="248"/>
      <c r="I89" s="248"/>
      <c r="J89" s="248"/>
      <c r="K89" s="248"/>
      <c r="L89" s="248"/>
      <c r="M89" s="246"/>
    </row>
    <row r="90" spans="1:13" s="193" customFormat="1" ht="12.75">
      <c r="A90" s="237">
        <v>80</v>
      </c>
      <c r="B90" s="244" t="s">
        <v>483</v>
      </c>
      <c r="C90" s="238">
        <f t="shared" si="3"/>
        <v>3886</v>
      </c>
      <c r="D90" s="248"/>
      <c r="E90" s="245">
        <v>3886</v>
      </c>
      <c r="F90" s="248"/>
      <c r="G90" s="248"/>
      <c r="H90" s="248"/>
      <c r="I90" s="248"/>
      <c r="J90" s="248"/>
      <c r="K90" s="248"/>
      <c r="L90" s="248"/>
      <c r="M90" s="246"/>
    </row>
    <row r="91" spans="1:13" s="193" customFormat="1" ht="12.75">
      <c r="A91" s="237">
        <v>81</v>
      </c>
      <c r="B91" s="244" t="s">
        <v>518</v>
      </c>
      <c r="C91" s="238">
        <f t="shared" si="3"/>
        <v>62246</v>
      </c>
      <c r="D91" s="248"/>
      <c r="E91" s="245">
        <v>62246</v>
      </c>
      <c r="F91" s="248"/>
      <c r="G91" s="248"/>
      <c r="H91" s="248"/>
      <c r="I91" s="248"/>
      <c r="J91" s="248"/>
      <c r="K91" s="248"/>
      <c r="L91" s="248"/>
      <c r="M91" s="246"/>
    </row>
    <row r="92" spans="1:13" s="193" customFormat="1" ht="12.75">
      <c r="A92" s="237">
        <v>82</v>
      </c>
      <c r="B92" s="244" t="s">
        <v>484</v>
      </c>
      <c r="C92" s="238">
        <f t="shared" si="3"/>
        <v>1100</v>
      </c>
      <c r="D92" s="248"/>
      <c r="E92" s="245">
        <v>1100</v>
      </c>
      <c r="F92" s="248"/>
      <c r="G92" s="248"/>
      <c r="H92" s="248"/>
      <c r="I92" s="248"/>
      <c r="J92" s="248"/>
      <c r="K92" s="248"/>
      <c r="L92" s="248"/>
      <c r="M92" s="246"/>
    </row>
    <row r="93" spans="1:13" s="193" customFormat="1" ht="12.75">
      <c r="A93" s="237">
        <v>83</v>
      </c>
      <c r="B93" s="250" t="s">
        <v>516</v>
      </c>
      <c r="C93" s="238">
        <f t="shared" si="3"/>
        <v>25566</v>
      </c>
      <c r="D93" s="248"/>
      <c r="E93" s="245">
        <v>25566</v>
      </c>
      <c r="F93" s="248"/>
      <c r="G93" s="248"/>
      <c r="H93" s="248"/>
      <c r="I93" s="248"/>
      <c r="J93" s="248"/>
      <c r="K93" s="248"/>
      <c r="L93" s="248"/>
      <c r="M93" s="246"/>
    </row>
    <row r="94" spans="1:13" s="193" customFormat="1" ht="12.75">
      <c r="A94" s="237">
        <v>84</v>
      </c>
      <c r="B94" s="250" t="s">
        <v>519</v>
      </c>
      <c r="C94" s="238"/>
      <c r="D94" s="248"/>
      <c r="E94" s="245"/>
      <c r="F94" s="248"/>
      <c r="G94" s="248"/>
      <c r="H94" s="248"/>
      <c r="I94" s="248"/>
      <c r="J94" s="248"/>
      <c r="K94" s="248"/>
      <c r="L94" s="248"/>
      <c r="M94" s="246"/>
    </row>
    <row r="95" spans="1:13" s="193" customFormat="1" ht="12.75">
      <c r="A95" s="237" t="s">
        <v>15</v>
      </c>
      <c r="B95" s="273" t="s">
        <v>520</v>
      </c>
      <c r="C95" s="238">
        <f t="shared" si="3"/>
        <v>700</v>
      </c>
      <c r="D95" s="248"/>
      <c r="E95" s="245">
        <v>700</v>
      </c>
      <c r="F95" s="248"/>
      <c r="G95" s="248"/>
      <c r="H95" s="248"/>
      <c r="I95" s="248"/>
      <c r="J95" s="248"/>
      <c r="K95" s="248"/>
      <c r="L95" s="248"/>
      <c r="M95" s="246"/>
    </row>
    <row r="96" spans="1:13" s="193" customFormat="1" ht="12.75">
      <c r="A96" s="237" t="s">
        <v>15</v>
      </c>
      <c r="B96" s="274" t="s">
        <v>521</v>
      </c>
      <c r="C96" s="238">
        <f t="shared" si="3"/>
        <v>700</v>
      </c>
      <c r="D96" s="248"/>
      <c r="E96" s="245">
        <v>700</v>
      </c>
      <c r="F96" s="248"/>
      <c r="G96" s="248"/>
      <c r="H96" s="248"/>
      <c r="I96" s="248"/>
      <c r="J96" s="248"/>
      <c r="K96" s="248"/>
      <c r="L96" s="248"/>
      <c r="M96" s="246"/>
    </row>
    <row r="97" spans="1:13" s="193" customFormat="1" ht="12.75">
      <c r="A97" s="237" t="s">
        <v>15</v>
      </c>
      <c r="B97" s="274" t="s">
        <v>522</v>
      </c>
      <c r="C97" s="238">
        <f t="shared" si="3"/>
        <v>1000</v>
      </c>
      <c r="D97" s="248"/>
      <c r="E97" s="245">
        <v>1000</v>
      </c>
      <c r="F97" s="248"/>
      <c r="G97" s="248"/>
      <c r="H97" s="248"/>
      <c r="I97" s="248"/>
      <c r="J97" s="248"/>
      <c r="K97" s="248"/>
      <c r="L97" s="248"/>
      <c r="M97" s="246"/>
    </row>
    <row r="98" spans="1:13" s="193" customFormat="1" ht="12.75">
      <c r="A98" s="237" t="s">
        <v>15</v>
      </c>
      <c r="B98" s="274" t="s">
        <v>523</v>
      </c>
      <c r="C98" s="238">
        <f t="shared" si="3"/>
        <v>700</v>
      </c>
      <c r="D98" s="248"/>
      <c r="E98" s="245">
        <v>700</v>
      </c>
      <c r="F98" s="248"/>
      <c r="G98" s="248"/>
      <c r="H98" s="248"/>
      <c r="I98" s="248"/>
      <c r="J98" s="248"/>
      <c r="K98" s="248"/>
      <c r="L98" s="248"/>
      <c r="M98" s="246"/>
    </row>
    <row r="99" spans="1:13" s="193" customFormat="1" ht="12.75">
      <c r="A99" s="237" t="s">
        <v>15</v>
      </c>
      <c r="B99" s="274" t="s">
        <v>524</v>
      </c>
      <c r="C99" s="238">
        <f t="shared" si="3"/>
        <v>500</v>
      </c>
      <c r="D99" s="248"/>
      <c r="E99" s="245">
        <v>500</v>
      </c>
      <c r="F99" s="248"/>
      <c r="G99" s="248"/>
      <c r="H99" s="248"/>
      <c r="I99" s="248"/>
      <c r="J99" s="248"/>
      <c r="K99" s="248"/>
      <c r="L99" s="248"/>
      <c r="M99" s="246"/>
    </row>
    <row r="100" spans="1:13" s="193" customFormat="1" ht="12.75">
      <c r="A100" s="237" t="s">
        <v>15</v>
      </c>
      <c r="B100" s="274" t="s">
        <v>525</v>
      </c>
      <c r="C100" s="238">
        <f t="shared" si="3"/>
        <v>530</v>
      </c>
      <c r="D100" s="248"/>
      <c r="E100" s="245">
        <v>530</v>
      </c>
      <c r="F100" s="248"/>
      <c r="G100" s="248"/>
      <c r="H100" s="248"/>
      <c r="I100" s="248"/>
      <c r="J100" s="248"/>
      <c r="K100" s="248"/>
      <c r="L100" s="248"/>
      <c r="M100" s="246"/>
    </row>
    <row r="101" spans="1:13" s="193" customFormat="1" ht="12.75">
      <c r="A101" s="237" t="s">
        <v>15</v>
      </c>
      <c r="B101" s="274" t="s">
        <v>526</v>
      </c>
      <c r="C101" s="238">
        <f t="shared" si="3"/>
        <v>100</v>
      </c>
      <c r="D101" s="248"/>
      <c r="E101" s="245">
        <v>100</v>
      </c>
      <c r="F101" s="248"/>
      <c r="G101" s="248"/>
      <c r="H101" s="248"/>
      <c r="I101" s="248"/>
      <c r="J101" s="248"/>
      <c r="K101" s="248"/>
      <c r="L101" s="248"/>
      <c r="M101" s="246"/>
    </row>
    <row r="102" spans="1:13" s="193" customFormat="1" ht="12.75">
      <c r="A102" s="237" t="s">
        <v>15</v>
      </c>
      <c r="B102" s="274" t="s">
        <v>527</v>
      </c>
      <c r="C102" s="238">
        <f t="shared" si="3"/>
        <v>10000</v>
      </c>
      <c r="D102" s="248"/>
      <c r="E102" s="245">
        <v>10000</v>
      </c>
      <c r="F102" s="248"/>
      <c r="G102" s="248"/>
      <c r="H102" s="248"/>
      <c r="I102" s="248"/>
      <c r="J102" s="248"/>
      <c r="K102" s="248"/>
      <c r="L102" s="248"/>
      <c r="M102" s="246"/>
    </row>
    <row r="103" spans="1:13" s="193" customFormat="1" ht="12.75">
      <c r="A103" s="237">
        <v>85</v>
      </c>
      <c r="B103" s="250" t="s">
        <v>485</v>
      </c>
      <c r="C103" s="238">
        <f t="shared" si="3"/>
        <v>365007</v>
      </c>
      <c r="D103" s="248"/>
      <c r="E103" s="245">
        <v>365007</v>
      </c>
      <c r="F103" s="248"/>
      <c r="G103" s="248"/>
      <c r="H103" s="248"/>
      <c r="I103" s="248"/>
      <c r="J103" s="248"/>
      <c r="K103" s="248"/>
      <c r="L103" s="248"/>
      <c r="M103" s="246"/>
    </row>
    <row r="104" spans="1:13" s="240" customFormat="1" ht="24">
      <c r="A104" s="234" t="s">
        <v>18</v>
      </c>
      <c r="B104" s="235" t="s">
        <v>165</v>
      </c>
      <c r="C104" s="251">
        <f t="shared" si="3"/>
        <v>5700</v>
      </c>
      <c r="D104" s="236"/>
      <c r="E104" s="236"/>
      <c r="F104" s="236">
        <v>5700</v>
      </c>
      <c r="G104" s="236"/>
      <c r="H104" s="236"/>
      <c r="I104" s="236"/>
      <c r="J104" s="236"/>
      <c r="K104" s="236"/>
      <c r="L104" s="236"/>
      <c r="M104" s="236"/>
    </row>
    <row r="105" spans="1:13" s="240" customFormat="1" ht="24">
      <c r="A105" s="234" t="s">
        <v>56</v>
      </c>
      <c r="B105" s="235" t="s">
        <v>166</v>
      </c>
      <c r="C105" s="251">
        <f t="shared" si="3"/>
        <v>1230</v>
      </c>
      <c r="D105" s="236"/>
      <c r="E105" s="236"/>
      <c r="F105" s="236"/>
      <c r="G105" s="236">
        <f>'[1]Biểu 37'!C37</f>
        <v>1230</v>
      </c>
      <c r="H105" s="236"/>
      <c r="I105" s="236"/>
      <c r="J105" s="236"/>
      <c r="K105" s="236"/>
      <c r="L105" s="236"/>
      <c r="M105" s="236"/>
    </row>
    <row r="106" spans="1:13" s="240" customFormat="1" ht="20.25" customHeight="1">
      <c r="A106" s="234" t="s">
        <v>104</v>
      </c>
      <c r="B106" s="235" t="s">
        <v>167</v>
      </c>
      <c r="C106" s="251">
        <f t="shared" si="3"/>
        <v>70531</v>
      </c>
      <c r="D106" s="236"/>
      <c r="E106" s="236"/>
      <c r="F106" s="236"/>
      <c r="G106" s="236"/>
      <c r="H106" s="236">
        <f>'Biểu 50'!C40</f>
        <v>70531</v>
      </c>
      <c r="I106" s="236"/>
      <c r="J106" s="236"/>
      <c r="K106" s="236"/>
      <c r="L106" s="236"/>
      <c r="M106" s="236"/>
    </row>
    <row r="107" spans="1:13" s="240" customFormat="1" ht="24">
      <c r="A107" s="234" t="s">
        <v>130</v>
      </c>
      <c r="B107" s="235" t="s">
        <v>168</v>
      </c>
      <c r="C107" s="251">
        <f t="shared" si="3"/>
        <v>0</v>
      </c>
      <c r="D107" s="236"/>
      <c r="E107" s="236"/>
      <c r="F107" s="236"/>
      <c r="G107" s="236"/>
      <c r="H107" s="236"/>
      <c r="I107" s="236">
        <f>'[1]Biểu 37'!C39</f>
        <v>0</v>
      </c>
      <c r="J107" s="236"/>
      <c r="K107" s="236"/>
      <c r="L107" s="236"/>
      <c r="M107" s="236"/>
    </row>
    <row r="108" spans="1:13" s="240" customFormat="1" ht="24">
      <c r="A108" s="234" t="s">
        <v>131</v>
      </c>
      <c r="B108" s="235" t="s">
        <v>187</v>
      </c>
      <c r="C108" s="251">
        <f t="shared" si="3"/>
        <v>123874</v>
      </c>
      <c r="D108" s="236"/>
      <c r="E108" s="236">
        <v>123874</v>
      </c>
      <c r="F108" s="236"/>
      <c r="G108" s="236"/>
      <c r="H108" s="236"/>
      <c r="I108" s="236"/>
      <c r="J108" s="236"/>
      <c r="K108" s="236"/>
      <c r="L108" s="236"/>
      <c r="M108" s="236"/>
    </row>
    <row r="109" spans="1:13" s="240" customFormat="1" ht="24">
      <c r="A109" s="241" t="s">
        <v>188</v>
      </c>
      <c r="B109" s="242" t="s">
        <v>170</v>
      </c>
      <c r="C109" s="243">
        <f>SUM(D109:M109)</f>
        <v>0</v>
      </c>
      <c r="D109" s="243"/>
      <c r="E109" s="243"/>
      <c r="F109" s="243"/>
      <c r="G109" s="243"/>
      <c r="H109" s="243"/>
      <c r="I109" s="243"/>
      <c r="J109" s="243"/>
      <c r="K109" s="243"/>
      <c r="L109" s="243"/>
      <c r="M109" s="243">
        <v>0</v>
      </c>
    </row>
  </sheetData>
  <sheetProtection/>
  <mergeCells count="15">
    <mergeCell ref="G6:G7"/>
    <mergeCell ref="H6:H7"/>
    <mergeCell ref="I6:I7"/>
    <mergeCell ref="F6:F7"/>
    <mergeCell ref="M6:M7"/>
    <mergeCell ref="K1:M1"/>
    <mergeCell ref="A2:M2"/>
    <mergeCell ref="A3:M3"/>
    <mergeCell ref="J5:L5"/>
    <mergeCell ref="A6:A7"/>
    <mergeCell ref="B6:B7"/>
    <mergeCell ref="C6:C7"/>
    <mergeCell ref="D6:D7"/>
    <mergeCell ref="J6:L6"/>
    <mergeCell ref="E6:E7"/>
  </mergeCells>
  <printOptions/>
  <pageMargins left="0.48" right="0.39" top="0.48" bottom="0.52"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R41"/>
  <sheetViews>
    <sheetView showZeros="0" zoomScalePageLayoutView="0" workbookViewId="0" topLeftCell="A12">
      <selection activeCell="C33" sqref="C33"/>
    </sheetView>
  </sheetViews>
  <sheetFormatPr defaultColWidth="9.140625" defaultRowHeight="15"/>
  <cols>
    <col min="1" max="1" width="3.57421875" style="170" customWidth="1"/>
    <col min="2" max="2" width="28.7109375" style="171" customWidth="1"/>
    <col min="3" max="4" width="7.8515625" style="171" customWidth="1"/>
    <col min="5" max="5" width="7.140625" style="171" customWidth="1"/>
    <col min="6" max="7" width="6.57421875" style="171" customWidth="1"/>
    <col min="8" max="8" width="6.8515625" style="171" customWidth="1"/>
    <col min="9" max="9" width="6.28125" style="171" customWidth="1"/>
    <col min="10" max="10" width="5.8515625" style="171" customWidth="1"/>
    <col min="11" max="11" width="7.421875" style="171" customWidth="1"/>
    <col min="12" max="12" width="8.00390625" style="171" customWidth="1"/>
    <col min="13" max="13" width="7.8515625" style="171" customWidth="1"/>
    <col min="14" max="14" width="7.421875" style="171" customWidth="1"/>
    <col min="15" max="15" width="6.140625" style="171" customWidth="1"/>
    <col min="16" max="16" width="7.140625" style="171" customWidth="1"/>
    <col min="17" max="17" width="7.00390625" style="171" customWidth="1"/>
    <col min="18" max="18" width="7.57421875" style="171" customWidth="1"/>
    <col min="19" max="16384" width="9.140625" style="171" customWidth="1"/>
  </cols>
  <sheetData>
    <row r="1" spans="12:15" ht="16.5">
      <c r="L1" s="346" t="s">
        <v>318</v>
      </c>
      <c r="M1" s="346"/>
      <c r="N1" s="346"/>
      <c r="O1" s="346"/>
    </row>
    <row r="2" spans="1:15" ht="31.5" customHeight="1">
      <c r="A2" s="373" t="s">
        <v>528</v>
      </c>
      <c r="B2" s="373"/>
      <c r="C2" s="373"/>
      <c r="D2" s="373"/>
      <c r="E2" s="373"/>
      <c r="F2" s="373"/>
      <c r="G2" s="373"/>
      <c r="H2" s="373"/>
      <c r="I2" s="373"/>
      <c r="J2" s="373"/>
      <c r="K2" s="373"/>
      <c r="L2" s="373"/>
      <c r="M2" s="373"/>
      <c r="N2" s="373"/>
      <c r="O2" s="373"/>
    </row>
    <row r="3" spans="1:15" ht="16.5">
      <c r="A3" s="374" t="str">
        <f>'Biểu 48'!A3:D3</f>
        <v>(Kèm theo Công văn số 92/STC-QLNS ngày 14/01/2021 của Sở Tài chính Hải Dương)</v>
      </c>
      <c r="B3" s="374"/>
      <c r="C3" s="374"/>
      <c r="D3" s="374"/>
      <c r="E3" s="374"/>
      <c r="F3" s="374"/>
      <c r="G3" s="374"/>
      <c r="H3" s="374"/>
      <c r="I3" s="374"/>
      <c r="J3" s="374"/>
      <c r="K3" s="374"/>
      <c r="L3" s="374"/>
      <c r="M3" s="374"/>
      <c r="N3" s="374"/>
      <c r="O3" s="374"/>
    </row>
    <row r="4" spans="1:15" ht="12">
      <c r="A4" s="173"/>
      <c r="B4" s="173"/>
      <c r="C4" s="173"/>
      <c r="D4" s="173"/>
      <c r="E4" s="173"/>
      <c r="F4" s="173"/>
      <c r="G4" s="173"/>
      <c r="H4" s="173"/>
      <c r="I4" s="173"/>
      <c r="J4" s="173"/>
      <c r="K4" s="173"/>
      <c r="L4" s="173"/>
      <c r="M4" s="173"/>
      <c r="N4" s="173"/>
      <c r="O4" s="173"/>
    </row>
    <row r="5" spans="13:15" ht="12.75">
      <c r="M5" s="375" t="s">
        <v>7</v>
      </c>
      <c r="N5" s="375"/>
      <c r="O5" s="375"/>
    </row>
    <row r="6" spans="1:18" s="172" customFormat="1" ht="12" customHeight="1">
      <c r="A6" s="372" t="s">
        <v>8</v>
      </c>
      <c r="B6" s="372" t="s">
        <v>189</v>
      </c>
      <c r="C6" s="372" t="s">
        <v>190</v>
      </c>
      <c r="D6" s="372" t="s">
        <v>122</v>
      </c>
      <c r="E6" s="372" t="s">
        <v>140</v>
      </c>
      <c r="F6" s="372" t="s">
        <v>142</v>
      </c>
      <c r="G6" s="372" t="s">
        <v>144</v>
      </c>
      <c r="H6" s="372" t="s">
        <v>146</v>
      </c>
      <c r="I6" s="372" t="s">
        <v>148</v>
      </c>
      <c r="J6" s="372" t="s">
        <v>150</v>
      </c>
      <c r="K6" s="372" t="s">
        <v>152</v>
      </c>
      <c r="L6" s="372" t="s">
        <v>274</v>
      </c>
      <c r="M6" s="372"/>
      <c r="N6" s="372" t="s">
        <v>322</v>
      </c>
      <c r="O6" s="372" t="s">
        <v>156</v>
      </c>
      <c r="P6" s="451" t="s">
        <v>529</v>
      </c>
      <c r="Q6" s="451" t="s">
        <v>530</v>
      </c>
      <c r="R6" s="451" t="s">
        <v>507</v>
      </c>
    </row>
    <row r="7" spans="1:18" s="172" customFormat="1" ht="72">
      <c r="A7" s="372"/>
      <c r="B7" s="372"/>
      <c r="C7" s="372"/>
      <c r="D7" s="372"/>
      <c r="E7" s="372"/>
      <c r="F7" s="372"/>
      <c r="G7" s="372"/>
      <c r="H7" s="372"/>
      <c r="I7" s="372"/>
      <c r="J7" s="372"/>
      <c r="K7" s="372"/>
      <c r="L7" s="174" t="s">
        <v>194</v>
      </c>
      <c r="M7" s="174" t="s">
        <v>323</v>
      </c>
      <c r="N7" s="372"/>
      <c r="O7" s="372"/>
      <c r="P7" s="452"/>
      <c r="Q7" s="452"/>
      <c r="R7" s="452"/>
    </row>
    <row r="8" spans="1:18" ht="12" customHeight="1">
      <c r="A8" s="175" t="s">
        <v>10</v>
      </c>
      <c r="B8" s="175" t="s">
        <v>11</v>
      </c>
      <c r="C8" s="175">
        <v>1</v>
      </c>
      <c r="D8" s="175">
        <v>2</v>
      </c>
      <c r="E8" s="175">
        <v>3</v>
      </c>
      <c r="F8" s="175">
        <v>4</v>
      </c>
      <c r="G8" s="175">
        <v>5</v>
      </c>
      <c r="H8" s="175">
        <v>6</v>
      </c>
      <c r="I8" s="175">
        <v>7</v>
      </c>
      <c r="J8" s="175">
        <v>8</v>
      </c>
      <c r="K8" s="175">
        <v>9</v>
      </c>
      <c r="L8" s="175">
        <v>10</v>
      </c>
      <c r="M8" s="175">
        <v>11</v>
      </c>
      <c r="N8" s="175">
        <v>12</v>
      </c>
      <c r="O8" s="175">
        <v>13</v>
      </c>
      <c r="P8" s="275">
        <v>14</v>
      </c>
      <c r="Q8" s="275">
        <v>15</v>
      </c>
      <c r="R8" s="275">
        <v>16</v>
      </c>
    </row>
    <row r="9" spans="1:18" s="183" customFormat="1" ht="17.25" customHeight="1">
      <c r="A9" s="192"/>
      <c r="B9" s="192" t="s">
        <v>171</v>
      </c>
      <c r="C9" s="278">
        <v>762963.6750000004</v>
      </c>
      <c r="D9" s="278">
        <v>36439.628000000004</v>
      </c>
      <c r="E9" s="278">
        <v>0</v>
      </c>
      <c r="F9" s="278">
        <v>78835.33199000011</v>
      </c>
      <c r="G9" s="278">
        <v>50500</v>
      </c>
      <c r="H9" s="278">
        <v>0</v>
      </c>
      <c r="I9" s="278">
        <v>0</v>
      </c>
      <c r="J9" s="278">
        <v>0</v>
      </c>
      <c r="K9" s="278">
        <v>448938.71501000004</v>
      </c>
      <c r="L9" s="278">
        <v>250624.5993</v>
      </c>
      <c r="M9" s="278">
        <v>50026.84600000002</v>
      </c>
      <c r="N9" s="278">
        <v>39150</v>
      </c>
      <c r="O9" s="278">
        <v>0</v>
      </c>
      <c r="P9" s="278">
        <v>15500</v>
      </c>
      <c r="Q9" s="278">
        <v>0</v>
      </c>
      <c r="R9" s="278">
        <v>43600</v>
      </c>
    </row>
    <row r="10" spans="1:18" s="183" customFormat="1" ht="15" customHeight="1">
      <c r="A10" s="185">
        <v>1</v>
      </c>
      <c r="B10" s="186" t="s">
        <v>517</v>
      </c>
      <c r="C10" s="187">
        <v>23600</v>
      </c>
      <c r="D10" s="187"/>
      <c r="E10" s="187"/>
      <c r="F10" s="187"/>
      <c r="G10" s="187"/>
      <c r="H10" s="187"/>
      <c r="I10" s="187"/>
      <c r="J10" s="187"/>
      <c r="K10" s="187"/>
      <c r="L10" s="187"/>
      <c r="M10" s="187"/>
      <c r="N10" s="187"/>
      <c r="O10" s="187"/>
      <c r="P10" s="276"/>
      <c r="Q10" s="276"/>
      <c r="R10" s="276">
        <v>23600</v>
      </c>
    </row>
    <row r="11" spans="1:18" s="183" customFormat="1" ht="15" customHeight="1">
      <c r="A11" s="185">
        <v>2</v>
      </c>
      <c r="B11" s="188" t="s">
        <v>508</v>
      </c>
      <c r="C11" s="187">
        <v>20000</v>
      </c>
      <c r="D11" s="187"/>
      <c r="E11" s="187"/>
      <c r="F11" s="187"/>
      <c r="G11" s="187"/>
      <c r="H11" s="187"/>
      <c r="I11" s="187"/>
      <c r="J11" s="187"/>
      <c r="K11" s="187"/>
      <c r="L11" s="187"/>
      <c r="M11" s="187"/>
      <c r="N11" s="187"/>
      <c r="O11" s="187"/>
      <c r="P11" s="276"/>
      <c r="Q11" s="276"/>
      <c r="R11" s="276">
        <v>20000</v>
      </c>
    </row>
    <row r="12" spans="1:18" s="183" customFormat="1" ht="15" customHeight="1">
      <c r="A12" s="185">
        <v>3</v>
      </c>
      <c r="B12" s="188" t="s">
        <v>410</v>
      </c>
      <c r="C12" s="187">
        <v>50000</v>
      </c>
      <c r="D12" s="187"/>
      <c r="E12" s="187"/>
      <c r="F12" s="187"/>
      <c r="G12" s="187"/>
      <c r="H12" s="187"/>
      <c r="I12" s="187"/>
      <c r="J12" s="187"/>
      <c r="K12" s="187"/>
      <c r="L12" s="187"/>
      <c r="M12" s="187"/>
      <c r="N12" s="187"/>
      <c r="O12" s="187"/>
      <c r="P12" s="276"/>
      <c r="Q12" s="276"/>
      <c r="R12" s="276"/>
    </row>
    <row r="13" spans="1:18" s="183" customFormat="1" ht="15" customHeight="1">
      <c r="A13" s="185">
        <v>4</v>
      </c>
      <c r="B13" s="188" t="s">
        <v>324</v>
      </c>
      <c r="C13" s="187">
        <v>220</v>
      </c>
      <c r="D13" s="187"/>
      <c r="E13" s="187"/>
      <c r="F13" s="187"/>
      <c r="G13" s="187"/>
      <c r="H13" s="187"/>
      <c r="I13" s="187"/>
      <c r="J13" s="187"/>
      <c r="K13" s="187">
        <v>220</v>
      </c>
      <c r="L13" s="187">
        <v>220</v>
      </c>
      <c r="M13" s="187"/>
      <c r="N13" s="187"/>
      <c r="O13" s="187"/>
      <c r="P13" s="276"/>
      <c r="Q13" s="276"/>
      <c r="R13" s="276"/>
    </row>
    <row r="14" spans="1:18" s="183" customFormat="1" ht="25.5" customHeight="1">
      <c r="A14" s="185">
        <v>5</v>
      </c>
      <c r="B14" s="188" t="s">
        <v>178</v>
      </c>
      <c r="C14" s="187">
        <v>441782.8936900002</v>
      </c>
      <c r="D14" s="187">
        <v>4000</v>
      </c>
      <c r="E14" s="187"/>
      <c r="F14" s="187">
        <v>65906.4173900001</v>
      </c>
      <c r="G14" s="187">
        <v>50500</v>
      </c>
      <c r="H14" s="187"/>
      <c r="I14" s="187"/>
      <c r="J14" s="187"/>
      <c r="K14" s="187">
        <v>302576.47630000004</v>
      </c>
      <c r="L14" s="187">
        <v>232074.2783</v>
      </c>
      <c r="M14" s="187">
        <v>50026.84600000002</v>
      </c>
      <c r="N14" s="187">
        <v>18800</v>
      </c>
      <c r="O14" s="187"/>
      <c r="P14" s="276"/>
      <c r="Q14" s="276"/>
      <c r="R14" s="276"/>
    </row>
    <row r="15" spans="1:18" s="183" customFormat="1" ht="15" customHeight="1">
      <c r="A15" s="185">
        <v>6</v>
      </c>
      <c r="B15" s="188" t="s">
        <v>179</v>
      </c>
      <c r="C15" s="187">
        <v>3070</v>
      </c>
      <c r="D15" s="187"/>
      <c r="E15" s="187"/>
      <c r="F15" s="187"/>
      <c r="G15" s="187"/>
      <c r="H15" s="187"/>
      <c r="I15" s="187"/>
      <c r="J15" s="187"/>
      <c r="K15" s="187">
        <v>3070</v>
      </c>
      <c r="L15" s="187">
        <v>3070</v>
      </c>
      <c r="M15" s="187"/>
      <c r="N15" s="187"/>
      <c r="O15" s="187"/>
      <c r="P15" s="276"/>
      <c r="Q15" s="276"/>
      <c r="R15" s="276"/>
    </row>
    <row r="16" spans="1:18" s="183" customFormat="1" ht="15" customHeight="1">
      <c r="A16" s="185">
        <v>7</v>
      </c>
      <c r="B16" s="188" t="s">
        <v>411</v>
      </c>
      <c r="C16" s="187">
        <v>1260.321</v>
      </c>
      <c r="D16" s="187"/>
      <c r="E16" s="187"/>
      <c r="F16" s="187"/>
      <c r="G16" s="187"/>
      <c r="H16" s="187"/>
      <c r="I16" s="187"/>
      <c r="J16" s="187"/>
      <c r="K16" s="187">
        <v>1260.321</v>
      </c>
      <c r="L16" s="187">
        <v>1260.321</v>
      </c>
      <c r="M16" s="187"/>
      <c r="N16" s="187"/>
      <c r="O16" s="187"/>
      <c r="P16" s="276"/>
      <c r="Q16" s="276"/>
      <c r="R16" s="276"/>
    </row>
    <row r="17" spans="1:18" s="183" customFormat="1" ht="15" customHeight="1">
      <c r="A17" s="185">
        <v>8</v>
      </c>
      <c r="B17" s="188" t="s">
        <v>177</v>
      </c>
      <c r="C17" s="187">
        <v>4000</v>
      </c>
      <c r="D17" s="187"/>
      <c r="E17" s="187"/>
      <c r="F17" s="187"/>
      <c r="G17" s="187"/>
      <c r="H17" s="187"/>
      <c r="I17" s="187"/>
      <c r="J17" s="187"/>
      <c r="K17" s="187">
        <v>4000</v>
      </c>
      <c r="L17" s="187">
        <v>4000</v>
      </c>
      <c r="M17" s="187"/>
      <c r="N17" s="187"/>
      <c r="O17" s="187"/>
      <c r="P17" s="276"/>
      <c r="Q17" s="276"/>
      <c r="R17" s="276"/>
    </row>
    <row r="18" spans="1:18" s="183" customFormat="1" ht="15" customHeight="1">
      <c r="A18" s="185">
        <v>9</v>
      </c>
      <c r="B18" s="188" t="s">
        <v>176</v>
      </c>
      <c r="C18" s="187">
        <v>10000</v>
      </c>
      <c r="D18" s="187"/>
      <c r="E18" s="187"/>
      <c r="F18" s="187"/>
      <c r="G18" s="187"/>
      <c r="H18" s="187"/>
      <c r="I18" s="187"/>
      <c r="J18" s="187"/>
      <c r="K18" s="187">
        <v>10000</v>
      </c>
      <c r="L18" s="187">
        <v>10000</v>
      </c>
      <c r="M18" s="187"/>
      <c r="N18" s="187"/>
      <c r="O18" s="187"/>
      <c r="P18" s="276"/>
      <c r="Q18" s="276"/>
      <c r="R18" s="276"/>
    </row>
    <row r="19" spans="1:18" s="183" customFormat="1" ht="25.5">
      <c r="A19" s="185">
        <v>10</v>
      </c>
      <c r="B19" s="188" t="s">
        <v>180</v>
      </c>
      <c r="C19" s="187">
        <v>897.4960000000001</v>
      </c>
      <c r="D19" s="187">
        <v>897.4960000000001</v>
      </c>
      <c r="E19" s="187"/>
      <c r="F19" s="187"/>
      <c r="G19" s="187"/>
      <c r="H19" s="187"/>
      <c r="I19" s="187"/>
      <c r="J19" s="187"/>
      <c r="K19" s="187">
        <v>0</v>
      </c>
      <c r="L19" s="187"/>
      <c r="M19" s="187"/>
      <c r="N19" s="187"/>
      <c r="O19" s="187"/>
      <c r="P19" s="276"/>
      <c r="Q19" s="276"/>
      <c r="R19" s="276"/>
    </row>
    <row r="20" spans="1:18" s="183" customFormat="1" ht="27" customHeight="1">
      <c r="A20" s="185">
        <v>11</v>
      </c>
      <c r="B20" s="188" t="s">
        <v>509</v>
      </c>
      <c r="C20" s="187">
        <v>4000</v>
      </c>
      <c r="D20" s="187">
        <v>4000</v>
      </c>
      <c r="E20" s="187"/>
      <c r="F20" s="187"/>
      <c r="G20" s="187"/>
      <c r="H20" s="187"/>
      <c r="I20" s="187"/>
      <c r="J20" s="187"/>
      <c r="K20" s="187">
        <v>0</v>
      </c>
      <c r="L20" s="187"/>
      <c r="M20" s="187"/>
      <c r="N20" s="187"/>
      <c r="O20" s="187"/>
      <c r="P20" s="276"/>
      <c r="Q20" s="276"/>
      <c r="R20" s="276"/>
    </row>
    <row r="21" spans="1:18" s="183" customFormat="1" ht="12.75">
      <c r="A21" s="185">
        <v>12</v>
      </c>
      <c r="B21" s="188" t="s">
        <v>181</v>
      </c>
      <c r="C21" s="187">
        <v>10000</v>
      </c>
      <c r="D21" s="187">
        <v>10000</v>
      </c>
      <c r="E21" s="187"/>
      <c r="F21" s="187"/>
      <c r="G21" s="187"/>
      <c r="H21" s="187"/>
      <c r="I21" s="187"/>
      <c r="J21" s="187"/>
      <c r="K21" s="187">
        <v>0</v>
      </c>
      <c r="L21" s="187"/>
      <c r="M21" s="187"/>
      <c r="N21" s="187"/>
      <c r="O21" s="187"/>
      <c r="P21" s="276"/>
      <c r="Q21" s="276"/>
      <c r="R21" s="276"/>
    </row>
    <row r="22" spans="1:18" s="183" customFormat="1" ht="25.5">
      <c r="A22" s="185">
        <v>13</v>
      </c>
      <c r="B22" s="188" t="s">
        <v>510</v>
      </c>
      <c r="C22" s="187">
        <v>733.8830000000016</v>
      </c>
      <c r="D22" s="187">
        <v>733.8830000000016</v>
      </c>
      <c r="E22" s="187"/>
      <c r="F22" s="187"/>
      <c r="G22" s="187"/>
      <c r="H22" s="187"/>
      <c r="I22" s="187"/>
      <c r="J22" s="187"/>
      <c r="K22" s="187">
        <v>0</v>
      </c>
      <c r="L22" s="187"/>
      <c r="M22" s="187"/>
      <c r="N22" s="187"/>
      <c r="O22" s="187"/>
      <c r="P22" s="276"/>
      <c r="Q22" s="276"/>
      <c r="R22" s="276"/>
    </row>
    <row r="23" spans="1:18" s="183" customFormat="1" ht="25.5">
      <c r="A23" s="185">
        <v>14</v>
      </c>
      <c r="B23" s="188" t="s">
        <v>511</v>
      </c>
      <c r="C23" s="187">
        <v>2516</v>
      </c>
      <c r="D23" s="187">
        <v>2516</v>
      </c>
      <c r="E23" s="187"/>
      <c r="F23" s="187"/>
      <c r="G23" s="187"/>
      <c r="H23" s="187"/>
      <c r="I23" s="187"/>
      <c r="J23" s="187"/>
      <c r="K23" s="187">
        <v>0</v>
      </c>
      <c r="L23" s="187"/>
      <c r="M23" s="187"/>
      <c r="N23" s="187"/>
      <c r="O23" s="187"/>
      <c r="P23" s="276"/>
      <c r="Q23" s="276"/>
      <c r="R23" s="276"/>
    </row>
    <row r="24" spans="1:18" s="183" customFormat="1" ht="38.25">
      <c r="A24" s="185">
        <v>15</v>
      </c>
      <c r="B24" s="188" t="s">
        <v>512</v>
      </c>
      <c r="C24" s="187">
        <v>8000</v>
      </c>
      <c r="D24" s="187">
        <v>8000</v>
      </c>
      <c r="E24" s="187"/>
      <c r="F24" s="187"/>
      <c r="G24" s="187"/>
      <c r="H24" s="187"/>
      <c r="I24" s="187"/>
      <c r="J24" s="187"/>
      <c r="K24" s="187">
        <v>0</v>
      </c>
      <c r="L24" s="187"/>
      <c r="M24" s="187"/>
      <c r="N24" s="187"/>
      <c r="O24" s="187"/>
      <c r="P24" s="276"/>
      <c r="Q24" s="276"/>
      <c r="R24" s="276"/>
    </row>
    <row r="25" spans="1:18" s="183" customFormat="1" ht="25.5">
      <c r="A25" s="185">
        <v>16</v>
      </c>
      <c r="B25" s="188" t="s">
        <v>182</v>
      </c>
      <c r="C25" s="187">
        <v>998.0579999999991</v>
      </c>
      <c r="D25" s="187">
        <v>998.0579999999991</v>
      </c>
      <c r="E25" s="187"/>
      <c r="F25" s="187"/>
      <c r="G25" s="187"/>
      <c r="H25" s="187"/>
      <c r="I25" s="187"/>
      <c r="J25" s="187"/>
      <c r="K25" s="187">
        <v>0</v>
      </c>
      <c r="L25" s="187"/>
      <c r="M25" s="187"/>
      <c r="N25" s="187"/>
      <c r="O25" s="187"/>
      <c r="P25" s="276"/>
      <c r="Q25" s="276"/>
      <c r="R25" s="276"/>
    </row>
    <row r="26" spans="1:18" s="183" customFormat="1" ht="19.5" customHeight="1">
      <c r="A26" s="185">
        <v>17</v>
      </c>
      <c r="B26" s="188" t="s">
        <v>183</v>
      </c>
      <c r="C26" s="187">
        <v>4494.234000000004</v>
      </c>
      <c r="D26" s="187">
        <v>4494.234000000004</v>
      </c>
      <c r="E26" s="187"/>
      <c r="F26" s="187"/>
      <c r="G26" s="187"/>
      <c r="H26" s="187"/>
      <c r="I26" s="187"/>
      <c r="J26" s="187"/>
      <c r="K26" s="187">
        <v>0</v>
      </c>
      <c r="L26" s="187"/>
      <c r="M26" s="187"/>
      <c r="N26" s="187"/>
      <c r="O26" s="187"/>
      <c r="P26" s="276"/>
      <c r="Q26" s="276"/>
      <c r="R26" s="276"/>
    </row>
    <row r="27" spans="1:18" s="183" customFormat="1" ht="27" customHeight="1">
      <c r="A27" s="185">
        <v>18</v>
      </c>
      <c r="B27" s="188" t="s">
        <v>513</v>
      </c>
      <c r="C27" s="187">
        <v>799.9569999999994</v>
      </c>
      <c r="D27" s="187">
        <v>799.9569999999994</v>
      </c>
      <c r="E27" s="187"/>
      <c r="F27" s="187"/>
      <c r="G27" s="187"/>
      <c r="H27" s="187"/>
      <c r="I27" s="187"/>
      <c r="J27" s="187"/>
      <c r="K27" s="187">
        <v>0</v>
      </c>
      <c r="L27" s="187"/>
      <c r="M27" s="187"/>
      <c r="N27" s="187"/>
      <c r="O27" s="187"/>
      <c r="P27" s="276"/>
      <c r="Q27" s="276"/>
      <c r="R27" s="276"/>
    </row>
    <row r="28" spans="1:18" s="183" customFormat="1" ht="18" customHeight="1">
      <c r="A28" s="185">
        <v>19</v>
      </c>
      <c r="B28" s="188" t="s">
        <v>325</v>
      </c>
      <c r="C28" s="187">
        <v>350</v>
      </c>
      <c r="D28" s="187"/>
      <c r="E28" s="187"/>
      <c r="F28" s="187"/>
      <c r="G28" s="187"/>
      <c r="H28" s="187"/>
      <c r="I28" s="187"/>
      <c r="J28" s="187"/>
      <c r="K28" s="187">
        <v>0</v>
      </c>
      <c r="L28" s="187"/>
      <c r="M28" s="187"/>
      <c r="N28" s="187">
        <v>350</v>
      </c>
      <c r="O28" s="187"/>
      <c r="P28" s="276"/>
      <c r="Q28" s="276"/>
      <c r="R28" s="276"/>
    </row>
    <row r="29" spans="1:18" s="183" customFormat="1" ht="18" customHeight="1">
      <c r="A29" s="185">
        <v>20</v>
      </c>
      <c r="B29" s="188" t="s">
        <v>326</v>
      </c>
      <c r="C29" s="187">
        <v>5850</v>
      </c>
      <c r="D29" s="187"/>
      <c r="E29" s="187"/>
      <c r="F29" s="187"/>
      <c r="G29" s="187"/>
      <c r="H29" s="187"/>
      <c r="I29" s="187"/>
      <c r="J29" s="187"/>
      <c r="K29" s="187">
        <v>5850</v>
      </c>
      <c r="L29" s="187"/>
      <c r="M29" s="187"/>
      <c r="N29" s="187"/>
      <c r="O29" s="187"/>
      <c r="P29" s="276"/>
      <c r="Q29" s="276"/>
      <c r="R29" s="276"/>
    </row>
    <row r="30" spans="1:18" s="183" customFormat="1" ht="18" customHeight="1">
      <c r="A30" s="185">
        <v>21</v>
      </c>
      <c r="B30" s="188" t="s">
        <v>327</v>
      </c>
      <c r="C30" s="187">
        <v>2372.7259999999987</v>
      </c>
      <c r="D30" s="187"/>
      <c r="E30" s="187"/>
      <c r="F30" s="187"/>
      <c r="G30" s="187"/>
      <c r="H30" s="187"/>
      <c r="I30" s="187"/>
      <c r="J30" s="187"/>
      <c r="K30" s="187">
        <v>2372.7259999999987</v>
      </c>
      <c r="L30" s="187"/>
      <c r="M30" s="187"/>
      <c r="N30" s="187"/>
      <c r="O30" s="187"/>
      <c r="P30" s="276"/>
      <c r="Q30" s="276"/>
      <c r="R30" s="276"/>
    </row>
    <row r="31" spans="1:18" s="183" customFormat="1" ht="18" customHeight="1">
      <c r="A31" s="185">
        <v>22</v>
      </c>
      <c r="B31" s="188" t="s">
        <v>315</v>
      </c>
      <c r="C31" s="187">
        <v>40000</v>
      </c>
      <c r="D31" s="187"/>
      <c r="E31" s="187"/>
      <c r="F31" s="187"/>
      <c r="G31" s="187"/>
      <c r="H31" s="187"/>
      <c r="I31" s="187"/>
      <c r="J31" s="187"/>
      <c r="K31" s="187">
        <v>40000</v>
      </c>
      <c r="L31" s="187"/>
      <c r="M31" s="187"/>
      <c r="N31" s="187"/>
      <c r="O31" s="187"/>
      <c r="P31" s="276"/>
      <c r="Q31" s="276"/>
      <c r="R31" s="276"/>
    </row>
    <row r="32" spans="1:18" s="183" customFormat="1" ht="18" customHeight="1">
      <c r="A32" s="185">
        <v>23</v>
      </c>
      <c r="B32" s="188" t="s">
        <v>412</v>
      </c>
      <c r="C32" s="187">
        <v>2115.9205999999995</v>
      </c>
      <c r="D32" s="187"/>
      <c r="E32" s="187"/>
      <c r="F32" s="187">
        <v>2115.9205999999995</v>
      </c>
      <c r="G32" s="187"/>
      <c r="H32" s="187"/>
      <c r="I32" s="187"/>
      <c r="J32" s="187"/>
      <c r="K32" s="187">
        <v>0</v>
      </c>
      <c r="L32" s="187"/>
      <c r="M32" s="187"/>
      <c r="N32" s="187"/>
      <c r="O32" s="187"/>
      <c r="P32" s="276"/>
      <c r="Q32" s="276"/>
      <c r="R32" s="276"/>
    </row>
    <row r="33" spans="1:18" s="183" customFormat="1" ht="27" customHeight="1">
      <c r="A33" s="185">
        <v>24</v>
      </c>
      <c r="B33" s="188" t="s">
        <v>184</v>
      </c>
      <c r="C33" s="187">
        <v>4496.062000000005</v>
      </c>
      <c r="D33" s="187"/>
      <c r="E33" s="187"/>
      <c r="F33" s="187">
        <v>4496.062000000005</v>
      </c>
      <c r="G33" s="187"/>
      <c r="H33" s="187"/>
      <c r="I33" s="187"/>
      <c r="J33" s="187"/>
      <c r="K33" s="187">
        <v>0</v>
      </c>
      <c r="L33" s="187"/>
      <c r="M33" s="187"/>
      <c r="N33" s="187"/>
      <c r="O33" s="187"/>
      <c r="P33" s="276"/>
      <c r="Q33" s="276"/>
      <c r="R33" s="276"/>
    </row>
    <row r="34" spans="1:18" s="183" customFormat="1" ht="18" customHeight="1">
      <c r="A34" s="185">
        <v>25</v>
      </c>
      <c r="B34" s="188" t="s">
        <v>413</v>
      </c>
      <c r="C34" s="187">
        <v>3611.105999999998</v>
      </c>
      <c r="D34" s="187"/>
      <c r="E34" s="187"/>
      <c r="F34" s="187">
        <v>3611.105999999998</v>
      </c>
      <c r="G34" s="187"/>
      <c r="H34" s="187"/>
      <c r="I34" s="187"/>
      <c r="J34" s="187"/>
      <c r="K34" s="187">
        <v>0</v>
      </c>
      <c r="L34" s="187"/>
      <c r="M34" s="187"/>
      <c r="N34" s="187"/>
      <c r="O34" s="187"/>
      <c r="P34" s="276"/>
      <c r="Q34" s="276"/>
      <c r="R34" s="276"/>
    </row>
    <row r="35" spans="1:18" s="183" customFormat="1" ht="18" customHeight="1">
      <c r="A35" s="185">
        <v>26</v>
      </c>
      <c r="B35" s="188" t="s">
        <v>514</v>
      </c>
      <c r="C35" s="187">
        <v>1705.826000000001</v>
      </c>
      <c r="D35" s="187"/>
      <c r="E35" s="187"/>
      <c r="F35" s="187">
        <v>1705.826000000001</v>
      </c>
      <c r="G35" s="187"/>
      <c r="H35" s="187"/>
      <c r="I35" s="187"/>
      <c r="J35" s="187"/>
      <c r="K35" s="187">
        <v>0</v>
      </c>
      <c r="L35" s="187"/>
      <c r="M35" s="187"/>
      <c r="N35" s="187"/>
      <c r="O35" s="187"/>
      <c r="P35" s="276"/>
      <c r="Q35" s="276"/>
      <c r="R35" s="276"/>
    </row>
    <row r="36" spans="1:18" s="183" customFormat="1" ht="18" customHeight="1">
      <c r="A36" s="185">
        <v>27</v>
      </c>
      <c r="B36" s="188" t="s">
        <v>185</v>
      </c>
      <c r="C36" s="187">
        <v>1000</v>
      </c>
      <c r="D36" s="187"/>
      <c r="E36" s="187"/>
      <c r="F36" s="187">
        <v>1000</v>
      </c>
      <c r="G36" s="187"/>
      <c r="H36" s="187"/>
      <c r="I36" s="187"/>
      <c r="J36" s="187"/>
      <c r="K36" s="187">
        <v>0</v>
      </c>
      <c r="L36" s="187"/>
      <c r="M36" s="187"/>
      <c r="N36" s="187"/>
      <c r="O36" s="187"/>
      <c r="P36" s="276"/>
      <c r="Q36" s="276"/>
      <c r="R36" s="276"/>
    </row>
    <row r="37" spans="1:18" s="183" customFormat="1" ht="56.25" customHeight="1">
      <c r="A37" s="185">
        <v>28</v>
      </c>
      <c r="B37" s="188" t="s">
        <v>515</v>
      </c>
      <c r="C37" s="187">
        <v>50000</v>
      </c>
      <c r="D37" s="187"/>
      <c r="E37" s="187"/>
      <c r="F37" s="187"/>
      <c r="G37" s="187"/>
      <c r="H37" s="187"/>
      <c r="I37" s="187"/>
      <c r="J37" s="187"/>
      <c r="K37" s="187">
        <v>50000</v>
      </c>
      <c r="L37" s="187"/>
      <c r="M37" s="187"/>
      <c r="N37" s="187"/>
      <c r="O37" s="187"/>
      <c r="P37" s="276"/>
      <c r="Q37" s="276"/>
      <c r="R37" s="276"/>
    </row>
    <row r="38" spans="1:18" s="183" customFormat="1" ht="18" customHeight="1">
      <c r="A38" s="185">
        <v>29</v>
      </c>
      <c r="B38" s="188" t="s">
        <v>186</v>
      </c>
      <c r="C38" s="187">
        <v>27129.939710000006</v>
      </c>
      <c r="D38" s="187"/>
      <c r="E38" s="187"/>
      <c r="F38" s="187"/>
      <c r="G38" s="187"/>
      <c r="H38" s="187"/>
      <c r="I38" s="187"/>
      <c r="J38" s="187"/>
      <c r="K38" s="187">
        <v>27129.939710000006</v>
      </c>
      <c r="L38" s="187"/>
      <c r="M38" s="187"/>
      <c r="N38" s="187"/>
      <c r="O38" s="187"/>
      <c r="P38" s="276"/>
      <c r="Q38" s="276"/>
      <c r="R38" s="276"/>
    </row>
    <row r="39" spans="1:18" s="183" customFormat="1" ht="18" customHeight="1">
      <c r="A39" s="185">
        <v>30</v>
      </c>
      <c r="B39" s="188" t="s">
        <v>176</v>
      </c>
      <c r="C39" s="187">
        <v>2459.2520000000004</v>
      </c>
      <c r="D39" s="187"/>
      <c r="E39" s="187"/>
      <c r="F39" s="187"/>
      <c r="G39" s="187"/>
      <c r="H39" s="187"/>
      <c r="I39" s="187"/>
      <c r="J39" s="187"/>
      <c r="K39" s="187">
        <v>2459.2520000000004</v>
      </c>
      <c r="L39" s="187"/>
      <c r="M39" s="187"/>
      <c r="N39" s="187"/>
      <c r="O39" s="187"/>
      <c r="P39" s="276"/>
      <c r="Q39" s="276"/>
      <c r="R39" s="276"/>
    </row>
    <row r="40" spans="1:18" s="183" customFormat="1" ht="18" customHeight="1">
      <c r="A40" s="185">
        <v>31</v>
      </c>
      <c r="B40" s="188" t="s">
        <v>516</v>
      </c>
      <c r="C40" s="187">
        <v>20000</v>
      </c>
      <c r="D40" s="187"/>
      <c r="E40" s="187"/>
      <c r="F40" s="187"/>
      <c r="G40" s="187"/>
      <c r="H40" s="187"/>
      <c r="I40" s="187"/>
      <c r="J40" s="187"/>
      <c r="K40" s="187">
        <v>0</v>
      </c>
      <c r="L40" s="187"/>
      <c r="M40" s="187"/>
      <c r="N40" s="187">
        <v>20000</v>
      </c>
      <c r="O40" s="187"/>
      <c r="P40" s="276"/>
      <c r="Q40" s="276"/>
      <c r="R40" s="276"/>
    </row>
    <row r="41" spans="1:18" s="183" customFormat="1" ht="18" customHeight="1">
      <c r="A41" s="189">
        <v>32</v>
      </c>
      <c r="B41" s="190" t="s">
        <v>328</v>
      </c>
      <c r="C41" s="191">
        <v>15500</v>
      </c>
      <c r="D41" s="191"/>
      <c r="E41" s="191"/>
      <c r="F41" s="191"/>
      <c r="G41" s="191"/>
      <c r="H41" s="191"/>
      <c r="I41" s="191"/>
      <c r="J41" s="191"/>
      <c r="K41" s="191">
        <v>0</v>
      </c>
      <c r="L41" s="191"/>
      <c r="M41" s="191"/>
      <c r="N41" s="191"/>
      <c r="O41" s="191"/>
      <c r="P41" s="277">
        <v>15500</v>
      </c>
      <c r="Q41" s="277"/>
      <c r="R41" s="277"/>
    </row>
  </sheetData>
  <sheetProtection/>
  <mergeCells count="21">
    <mergeCell ref="N6:N7"/>
    <mergeCell ref="O6:O7"/>
    <mergeCell ref="P6:P7"/>
    <mergeCell ref="Q6:Q7"/>
    <mergeCell ref="R6:R7"/>
    <mergeCell ref="G6:G7"/>
    <mergeCell ref="H6:H7"/>
    <mergeCell ref="I6:I7"/>
    <mergeCell ref="J6:J7"/>
    <mergeCell ref="K6:K7"/>
    <mergeCell ref="L6:M6"/>
    <mergeCell ref="L1:O1"/>
    <mergeCell ref="A2:O2"/>
    <mergeCell ref="A3:O3"/>
    <mergeCell ref="M5:O5"/>
    <mergeCell ref="A6:A7"/>
    <mergeCell ref="B6:B7"/>
    <mergeCell ref="C6:C7"/>
    <mergeCell ref="D6:D7"/>
    <mergeCell ref="E6:E7"/>
    <mergeCell ref="F6:F7"/>
  </mergeCells>
  <printOptions/>
  <pageMargins left="0.7" right="0.7" top="0.75" bottom="0.75" header="0.3" footer="0.3"/>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T73"/>
  <sheetViews>
    <sheetView showZeros="0" zoomScalePageLayoutView="0" workbookViewId="0" topLeftCell="A19">
      <selection activeCell="A60" sqref="A60:IV73"/>
    </sheetView>
  </sheetViews>
  <sheetFormatPr defaultColWidth="9.140625" defaultRowHeight="15"/>
  <cols>
    <col min="1" max="1" width="4.421875" style="193" customWidth="1"/>
    <col min="2" max="2" width="32.140625" style="193" customWidth="1"/>
    <col min="3" max="3" width="9.421875" style="193" customWidth="1"/>
    <col min="4" max="6" width="7.57421875" style="193" customWidth="1"/>
    <col min="7" max="8" width="6.8515625" style="193" customWidth="1"/>
    <col min="9" max="9" width="5.00390625" style="193" customWidth="1"/>
    <col min="10" max="10" width="6.140625" style="193" customWidth="1"/>
    <col min="11" max="11" width="7.57421875" style="193" customWidth="1"/>
    <col min="12" max="12" width="7.140625" style="193" customWidth="1"/>
    <col min="13" max="13" width="7.57421875" style="193" customWidth="1"/>
    <col min="14" max="14" width="7.00390625" style="193" customWidth="1"/>
    <col min="15" max="17" width="7.57421875" style="193" customWidth="1"/>
    <col min="18" max="18" width="6.8515625" style="193" customWidth="1"/>
    <col min="19" max="19" width="6.28125" style="193" customWidth="1"/>
    <col min="20" max="20" width="6.7109375" style="193" customWidth="1"/>
    <col min="21" max="16384" width="9.140625" style="193" customWidth="1"/>
  </cols>
  <sheetData>
    <row r="1" spans="12:17" ht="16.5">
      <c r="L1" s="365" t="s">
        <v>319</v>
      </c>
      <c r="M1" s="365"/>
      <c r="N1" s="365"/>
      <c r="O1" s="365"/>
      <c r="P1" s="365"/>
      <c r="Q1" s="365"/>
    </row>
    <row r="2" spans="1:17" ht="41.25" customHeight="1">
      <c r="A2" s="383" t="s">
        <v>531</v>
      </c>
      <c r="B2" s="383"/>
      <c r="C2" s="383"/>
      <c r="D2" s="383"/>
      <c r="E2" s="383"/>
      <c r="F2" s="383"/>
      <c r="G2" s="383"/>
      <c r="H2" s="383"/>
      <c r="I2" s="383"/>
      <c r="J2" s="383"/>
      <c r="K2" s="383"/>
      <c r="L2" s="383"/>
      <c r="M2" s="383"/>
      <c r="N2" s="383"/>
      <c r="O2" s="383"/>
      <c r="P2" s="383"/>
      <c r="Q2" s="383"/>
    </row>
    <row r="3" spans="1:17" ht="16.5">
      <c r="A3" s="367" t="str">
        <f>'Biểu 48'!A3:D3</f>
        <v>(Kèm theo Công văn số 92/STC-QLNS ngày 14/01/2021 của Sở Tài chính Hải Dương)</v>
      </c>
      <c r="B3" s="367"/>
      <c r="C3" s="367"/>
      <c r="D3" s="367"/>
      <c r="E3" s="367"/>
      <c r="F3" s="367"/>
      <c r="G3" s="367"/>
      <c r="H3" s="367"/>
      <c r="I3" s="367"/>
      <c r="J3" s="367"/>
      <c r="K3" s="367"/>
      <c r="L3" s="367"/>
      <c r="M3" s="367"/>
      <c r="N3" s="367"/>
      <c r="O3" s="367"/>
      <c r="P3" s="367"/>
      <c r="Q3" s="367"/>
    </row>
    <row r="4" spans="1:17" ht="12">
      <c r="A4" s="194"/>
      <c r="B4" s="194"/>
      <c r="C4" s="194"/>
      <c r="D4" s="194"/>
      <c r="E4" s="194"/>
      <c r="F4" s="194"/>
      <c r="G4" s="194"/>
      <c r="H4" s="194"/>
      <c r="I4" s="194"/>
      <c r="J4" s="194"/>
      <c r="K4" s="194"/>
      <c r="L4" s="194"/>
      <c r="M4" s="194"/>
      <c r="N4" s="194"/>
      <c r="O4" s="194"/>
      <c r="P4" s="194"/>
      <c r="Q4" s="194"/>
    </row>
    <row r="5" spans="15:17" ht="15" customHeight="1">
      <c r="O5" s="379" t="s">
        <v>7</v>
      </c>
      <c r="P5" s="379"/>
      <c r="Q5" s="379"/>
    </row>
    <row r="6" spans="1:20" ht="12" customHeight="1">
      <c r="A6" s="384" t="s">
        <v>8</v>
      </c>
      <c r="B6" s="384" t="s">
        <v>414</v>
      </c>
      <c r="C6" s="387" t="s">
        <v>190</v>
      </c>
      <c r="D6" s="376" t="s">
        <v>191</v>
      </c>
      <c r="E6" s="376" t="s">
        <v>192</v>
      </c>
      <c r="F6" s="376" t="s">
        <v>142</v>
      </c>
      <c r="G6" s="376" t="s">
        <v>144</v>
      </c>
      <c r="H6" s="376" t="s">
        <v>146</v>
      </c>
      <c r="I6" s="376" t="s">
        <v>148</v>
      </c>
      <c r="J6" s="376" t="s">
        <v>150</v>
      </c>
      <c r="K6" s="376" t="s">
        <v>152</v>
      </c>
      <c r="L6" s="380" t="s">
        <v>274</v>
      </c>
      <c r="M6" s="381"/>
      <c r="N6" s="382"/>
      <c r="O6" s="376" t="s">
        <v>159</v>
      </c>
      <c r="P6" s="376" t="s">
        <v>156</v>
      </c>
      <c r="Q6" s="376" t="s">
        <v>193</v>
      </c>
      <c r="R6" s="376" t="s">
        <v>529</v>
      </c>
      <c r="S6" s="376" t="s">
        <v>530</v>
      </c>
      <c r="T6" s="376" t="s">
        <v>532</v>
      </c>
    </row>
    <row r="7" spans="1:20" ht="39.75" customHeight="1">
      <c r="A7" s="385"/>
      <c r="B7" s="385"/>
      <c r="C7" s="388"/>
      <c r="D7" s="377"/>
      <c r="E7" s="377"/>
      <c r="F7" s="377"/>
      <c r="G7" s="377"/>
      <c r="H7" s="377"/>
      <c r="I7" s="377"/>
      <c r="J7" s="377"/>
      <c r="K7" s="377"/>
      <c r="L7" s="376" t="s">
        <v>194</v>
      </c>
      <c r="M7" s="376" t="s">
        <v>195</v>
      </c>
      <c r="N7" s="376" t="s">
        <v>533</v>
      </c>
      <c r="O7" s="377"/>
      <c r="P7" s="377"/>
      <c r="Q7" s="377"/>
      <c r="R7" s="377"/>
      <c r="S7" s="377"/>
      <c r="T7" s="377"/>
    </row>
    <row r="8" spans="1:20" ht="12" customHeight="1">
      <c r="A8" s="385"/>
      <c r="B8" s="385"/>
      <c r="C8" s="388"/>
      <c r="D8" s="377"/>
      <c r="E8" s="377"/>
      <c r="F8" s="377"/>
      <c r="G8" s="377"/>
      <c r="H8" s="377"/>
      <c r="I8" s="377"/>
      <c r="J8" s="377"/>
      <c r="K8" s="377"/>
      <c r="L8" s="377"/>
      <c r="M8" s="377"/>
      <c r="N8" s="377"/>
      <c r="O8" s="377"/>
      <c r="P8" s="377"/>
      <c r="Q8" s="377"/>
      <c r="R8" s="377"/>
      <c r="S8" s="377"/>
      <c r="T8" s="377"/>
    </row>
    <row r="9" spans="1:20" ht="12" customHeight="1">
      <c r="A9" s="386"/>
      <c r="B9" s="386"/>
      <c r="C9" s="389"/>
      <c r="D9" s="378"/>
      <c r="E9" s="378"/>
      <c r="F9" s="378"/>
      <c r="G9" s="378"/>
      <c r="H9" s="378"/>
      <c r="I9" s="378"/>
      <c r="J9" s="378"/>
      <c r="K9" s="378"/>
      <c r="L9" s="378"/>
      <c r="M9" s="378"/>
      <c r="N9" s="378"/>
      <c r="O9" s="378"/>
      <c r="P9" s="378"/>
      <c r="Q9" s="378"/>
      <c r="R9" s="378"/>
      <c r="S9" s="378"/>
      <c r="T9" s="378"/>
    </row>
    <row r="10" spans="1:20" ht="12.75">
      <c r="A10" s="195"/>
      <c r="B10" s="195"/>
      <c r="C10" s="195" t="s">
        <v>418</v>
      </c>
      <c r="D10" s="195" t="s">
        <v>419</v>
      </c>
      <c r="E10" s="195" t="s">
        <v>420</v>
      </c>
      <c r="F10" s="195" t="s">
        <v>421</v>
      </c>
      <c r="G10" s="195" t="s">
        <v>422</v>
      </c>
      <c r="H10" s="195" t="s">
        <v>423</v>
      </c>
      <c r="I10" s="195" t="s">
        <v>424</v>
      </c>
      <c r="J10" s="195" t="s">
        <v>425</v>
      </c>
      <c r="K10" s="195" t="s">
        <v>426</v>
      </c>
      <c r="L10" s="195" t="s">
        <v>427</v>
      </c>
      <c r="M10" s="195" t="s">
        <v>428</v>
      </c>
      <c r="N10" s="195" t="s">
        <v>429</v>
      </c>
      <c r="O10" s="195" t="s">
        <v>430</v>
      </c>
      <c r="P10" s="195" t="s">
        <v>431</v>
      </c>
      <c r="Q10" s="195" t="s">
        <v>548</v>
      </c>
      <c r="R10" s="195" t="s">
        <v>549</v>
      </c>
      <c r="S10" s="195" t="s">
        <v>550</v>
      </c>
      <c r="T10" s="195" t="s">
        <v>630</v>
      </c>
    </row>
    <row r="11" spans="1:20" ht="15.75" customHeight="1">
      <c r="A11" s="280"/>
      <c r="B11" s="281" t="s">
        <v>415</v>
      </c>
      <c r="C11" s="453">
        <f>SUM(C12:C73)</f>
        <v>2467634.8689217493</v>
      </c>
      <c r="D11" s="453">
        <f aca="true" t="shared" si="0" ref="D11:T11">SUM(D12:D73)</f>
        <v>544923.8840706357</v>
      </c>
      <c r="E11" s="453">
        <f t="shared" si="0"/>
        <v>34677</v>
      </c>
      <c r="F11" s="453">
        <f t="shared" si="0"/>
        <v>745984</v>
      </c>
      <c r="G11" s="453">
        <f t="shared" si="0"/>
        <v>52088.93425925926</v>
      </c>
      <c r="H11" s="453">
        <f t="shared" si="0"/>
        <v>20005</v>
      </c>
      <c r="I11" s="453">
        <f t="shared" si="0"/>
        <v>0</v>
      </c>
      <c r="J11" s="453">
        <f t="shared" si="0"/>
        <v>8331</v>
      </c>
      <c r="K11" s="453">
        <f t="shared" si="0"/>
        <v>148972</v>
      </c>
      <c r="L11" s="453">
        <f t="shared" si="0"/>
        <v>61871</v>
      </c>
      <c r="M11" s="453">
        <f t="shared" si="0"/>
        <v>70681</v>
      </c>
      <c r="N11" s="453">
        <f t="shared" si="0"/>
        <v>16420</v>
      </c>
      <c r="O11" s="453">
        <f t="shared" si="0"/>
        <v>418734.8020560762</v>
      </c>
      <c r="P11" s="453">
        <f t="shared" si="0"/>
        <v>208226.24853577794</v>
      </c>
      <c r="Q11" s="453">
        <f t="shared" si="0"/>
        <v>213684</v>
      </c>
      <c r="R11" s="453">
        <f t="shared" si="0"/>
        <v>50623</v>
      </c>
      <c r="S11" s="453">
        <f t="shared" si="0"/>
        <v>17155</v>
      </c>
      <c r="T11" s="453">
        <f t="shared" si="0"/>
        <v>4230</v>
      </c>
    </row>
    <row r="12" spans="1:20" ht="19.5" customHeight="1">
      <c r="A12" s="279">
        <v>1</v>
      </c>
      <c r="B12" s="273" t="s">
        <v>196</v>
      </c>
      <c r="C12" s="454">
        <f>SUM(D12:K12)+O12+P12+Q12+R12+S12+T12</f>
        <v>130914.26315789473</v>
      </c>
      <c r="D12" s="454"/>
      <c r="E12" s="454"/>
      <c r="F12" s="454"/>
      <c r="G12" s="454"/>
      <c r="H12" s="454"/>
      <c r="I12" s="454"/>
      <c r="J12" s="454"/>
      <c r="K12" s="454">
        <f>L12+N12+M12</f>
        <v>61871</v>
      </c>
      <c r="L12" s="454">
        <v>61871</v>
      </c>
      <c r="M12" s="454"/>
      <c r="N12" s="454"/>
      <c r="O12" s="454">
        <v>17547.263157894737</v>
      </c>
      <c r="P12" s="454"/>
      <c r="Q12" s="454">
        <v>51496</v>
      </c>
      <c r="R12" s="454"/>
      <c r="S12" s="454"/>
      <c r="T12" s="454"/>
    </row>
    <row r="13" spans="1:20" ht="19.5" customHeight="1">
      <c r="A13" s="279">
        <v>2</v>
      </c>
      <c r="B13" s="273" t="s">
        <v>534</v>
      </c>
      <c r="C13" s="454">
        <f aca="true" t="shared" si="1" ref="C13:C62">SUM(D13:K13)+O13+P13+Q13+R13+S13+T13</f>
        <v>99588.79113384485</v>
      </c>
      <c r="D13" s="454">
        <v>448</v>
      </c>
      <c r="E13" s="454"/>
      <c r="F13" s="454"/>
      <c r="G13" s="454"/>
      <c r="H13" s="454"/>
      <c r="I13" s="454"/>
      <c r="J13" s="454">
        <v>128</v>
      </c>
      <c r="K13" s="454">
        <f aca="true" t="shared" si="2" ref="K13:K73">L13+N13+M13</f>
        <v>69379</v>
      </c>
      <c r="L13" s="454"/>
      <c r="M13" s="454">
        <v>69379</v>
      </c>
      <c r="N13" s="454"/>
      <c r="O13" s="454">
        <v>29633.791133844843</v>
      </c>
      <c r="P13" s="454"/>
      <c r="Q13" s="454">
        <v>0</v>
      </c>
      <c r="R13" s="454"/>
      <c r="S13" s="454"/>
      <c r="T13" s="454"/>
    </row>
    <row r="14" spans="1:20" ht="29.25" customHeight="1">
      <c r="A14" s="279">
        <v>3</v>
      </c>
      <c r="B14" s="460" t="s">
        <v>416</v>
      </c>
      <c r="C14" s="454">
        <f t="shared" si="1"/>
        <v>842</v>
      </c>
      <c r="D14" s="455"/>
      <c r="E14" s="455"/>
      <c r="F14" s="455"/>
      <c r="G14" s="455"/>
      <c r="H14" s="455"/>
      <c r="I14" s="455"/>
      <c r="J14" s="455"/>
      <c r="K14" s="454">
        <f t="shared" si="2"/>
        <v>842</v>
      </c>
      <c r="L14" s="455"/>
      <c r="M14" s="455">
        <v>842</v>
      </c>
      <c r="N14" s="454"/>
      <c r="O14" s="455"/>
      <c r="P14" s="455"/>
      <c r="Q14" s="455"/>
      <c r="R14" s="455"/>
      <c r="S14" s="455"/>
      <c r="T14" s="455"/>
    </row>
    <row r="15" spans="1:20" ht="30" customHeight="1">
      <c r="A15" s="279">
        <v>4</v>
      </c>
      <c r="B15" s="460" t="s">
        <v>417</v>
      </c>
      <c r="C15" s="454">
        <f t="shared" si="1"/>
        <v>460</v>
      </c>
      <c r="D15" s="455"/>
      <c r="E15" s="455"/>
      <c r="F15" s="455"/>
      <c r="G15" s="455"/>
      <c r="H15" s="455"/>
      <c r="I15" s="455"/>
      <c r="J15" s="455"/>
      <c r="K15" s="454">
        <f t="shared" si="2"/>
        <v>460</v>
      </c>
      <c r="L15" s="455"/>
      <c r="M15" s="455">
        <v>460</v>
      </c>
      <c r="N15" s="454"/>
      <c r="O15" s="455"/>
      <c r="P15" s="455"/>
      <c r="Q15" s="455">
        <v>0</v>
      </c>
      <c r="R15" s="455"/>
      <c r="S15" s="455"/>
      <c r="T15" s="455"/>
    </row>
    <row r="16" spans="1:20" ht="15.75" customHeight="1">
      <c r="A16" s="279">
        <v>5</v>
      </c>
      <c r="B16" s="460" t="s">
        <v>197</v>
      </c>
      <c r="C16" s="454">
        <f t="shared" si="1"/>
        <v>15701</v>
      </c>
      <c r="D16" s="455"/>
      <c r="E16" s="455"/>
      <c r="F16" s="455"/>
      <c r="G16" s="455"/>
      <c r="H16" s="455"/>
      <c r="I16" s="455"/>
      <c r="J16" s="455">
        <v>7107</v>
      </c>
      <c r="K16" s="454">
        <f t="shared" si="2"/>
        <v>0</v>
      </c>
      <c r="L16" s="455"/>
      <c r="M16" s="455"/>
      <c r="N16" s="454"/>
      <c r="O16" s="455">
        <v>8594</v>
      </c>
      <c r="P16" s="455"/>
      <c r="Q16" s="455">
        <v>0</v>
      </c>
      <c r="R16" s="455"/>
      <c r="S16" s="455"/>
      <c r="T16" s="455"/>
    </row>
    <row r="17" spans="1:20" ht="15.75" customHeight="1">
      <c r="A17" s="279">
        <v>6</v>
      </c>
      <c r="B17" s="460" t="s">
        <v>198</v>
      </c>
      <c r="C17" s="454">
        <f t="shared" si="1"/>
        <v>8592.767441860466</v>
      </c>
      <c r="D17" s="455"/>
      <c r="E17" s="455"/>
      <c r="F17" s="455"/>
      <c r="G17" s="455"/>
      <c r="H17" s="455"/>
      <c r="I17" s="455"/>
      <c r="J17" s="455"/>
      <c r="K17" s="454">
        <f t="shared" si="2"/>
        <v>0</v>
      </c>
      <c r="L17" s="455"/>
      <c r="M17" s="455"/>
      <c r="N17" s="454"/>
      <c r="O17" s="455">
        <v>8592.767441860466</v>
      </c>
      <c r="P17" s="455"/>
      <c r="Q17" s="455"/>
      <c r="R17" s="455"/>
      <c r="S17" s="455"/>
      <c r="T17" s="455"/>
    </row>
    <row r="18" spans="1:20" ht="15.75" customHeight="1">
      <c r="A18" s="279">
        <v>7</v>
      </c>
      <c r="B18" s="460" t="s">
        <v>199</v>
      </c>
      <c r="C18" s="454">
        <f t="shared" si="1"/>
        <v>15576</v>
      </c>
      <c r="D18" s="455">
        <v>280</v>
      </c>
      <c r="E18" s="455"/>
      <c r="F18" s="455"/>
      <c r="G18" s="455"/>
      <c r="H18" s="455"/>
      <c r="I18" s="455"/>
      <c r="J18" s="455"/>
      <c r="K18" s="454">
        <f t="shared" si="2"/>
        <v>7559</v>
      </c>
      <c r="L18" s="455"/>
      <c r="M18" s="455"/>
      <c r="N18" s="454">
        <v>7559</v>
      </c>
      <c r="O18" s="455">
        <v>7737</v>
      </c>
      <c r="P18" s="455"/>
      <c r="Q18" s="455"/>
      <c r="R18" s="455"/>
      <c r="S18" s="455"/>
      <c r="T18" s="455"/>
    </row>
    <row r="19" spans="1:20" ht="15.75" customHeight="1">
      <c r="A19" s="279">
        <v>8</v>
      </c>
      <c r="B19" s="460" t="s">
        <v>200</v>
      </c>
      <c r="C19" s="454">
        <f t="shared" si="1"/>
        <v>10655.285714285714</v>
      </c>
      <c r="D19" s="455">
        <v>880</v>
      </c>
      <c r="E19" s="455"/>
      <c r="F19" s="455"/>
      <c r="G19" s="455"/>
      <c r="H19" s="455"/>
      <c r="I19" s="455"/>
      <c r="J19" s="455"/>
      <c r="K19" s="454">
        <f t="shared" si="2"/>
        <v>0</v>
      </c>
      <c r="L19" s="455"/>
      <c r="M19" s="455"/>
      <c r="N19" s="454"/>
      <c r="O19" s="455">
        <v>6921.285714285714</v>
      </c>
      <c r="P19" s="455">
        <v>2854</v>
      </c>
      <c r="Q19" s="455"/>
      <c r="R19" s="455"/>
      <c r="S19" s="455"/>
      <c r="T19" s="455"/>
    </row>
    <row r="20" spans="1:20" ht="15.75" customHeight="1">
      <c r="A20" s="279">
        <v>9</v>
      </c>
      <c r="B20" s="460" t="s">
        <v>201</v>
      </c>
      <c r="C20" s="454">
        <f t="shared" si="1"/>
        <v>9000.571428571428</v>
      </c>
      <c r="D20" s="455">
        <v>315</v>
      </c>
      <c r="E20" s="455"/>
      <c r="F20" s="455"/>
      <c r="G20" s="455"/>
      <c r="H20" s="455"/>
      <c r="I20" s="455"/>
      <c r="J20" s="455"/>
      <c r="K20" s="454">
        <f t="shared" si="2"/>
        <v>1054</v>
      </c>
      <c r="L20" s="455"/>
      <c r="M20" s="455"/>
      <c r="N20" s="454">
        <v>1054</v>
      </c>
      <c r="O20" s="455">
        <v>7631.5714285714275</v>
      </c>
      <c r="P20" s="455"/>
      <c r="Q20" s="455"/>
      <c r="R20" s="455"/>
      <c r="S20" s="455"/>
      <c r="T20" s="455"/>
    </row>
    <row r="21" spans="1:20" ht="15.75" customHeight="1">
      <c r="A21" s="279">
        <v>10</v>
      </c>
      <c r="B21" s="460" t="s">
        <v>202</v>
      </c>
      <c r="C21" s="454">
        <f t="shared" si="1"/>
        <v>22845.204545454544</v>
      </c>
      <c r="D21" s="455">
        <v>407</v>
      </c>
      <c r="E21" s="455"/>
      <c r="F21" s="455"/>
      <c r="G21" s="455"/>
      <c r="H21" s="455"/>
      <c r="I21" s="455"/>
      <c r="J21" s="455"/>
      <c r="K21" s="454">
        <f t="shared" si="2"/>
        <v>1349</v>
      </c>
      <c r="L21" s="455"/>
      <c r="M21" s="455"/>
      <c r="N21" s="454">
        <v>1349</v>
      </c>
      <c r="O21" s="455">
        <v>21089.204545454544</v>
      </c>
      <c r="P21" s="455"/>
      <c r="Q21" s="455"/>
      <c r="R21" s="455"/>
      <c r="S21" s="455"/>
      <c r="T21" s="455"/>
    </row>
    <row r="22" spans="1:20" ht="15.75" customHeight="1">
      <c r="A22" s="279">
        <v>11</v>
      </c>
      <c r="B22" s="460" t="s">
        <v>203</v>
      </c>
      <c r="C22" s="454">
        <f t="shared" si="1"/>
        <v>9697.090909090908</v>
      </c>
      <c r="D22" s="455">
        <v>224</v>
      </c>
      <c r="E22" s="455"/>
      <c r="F22" s="455"/>
      <c r="G22" s="455"/>
      <c r="H22" s="455"/>
      <c r="I22" s="455"/>
      <c r="J22" s="455"/>
      <c r="K22" s="454">
        <f t="shared" si="2"/>
        <v>2513</v>
      </c>
      <c r="L22" s="455"/>
      <c r="M22" s="455"/>
      <c r="N22" s="454">
        <v>2513</v>
      </c>
      <c r="O22" s="455">
        <v>4960.090909090908</v>
      </c>
      <c r="P22" s="455"/>
      <c r="Q22" s="455">
        <v>2000</v>
      </c>
      <c r="R22" s="455"/>
      <c r="S22" s="455"/>
      <c r="T22" s="455"/>
    </row>
    <row r="23" spans="1:20" ht="15.75" customHeight="1">
      <c r="A23" s="279">
        <v>12</v>
      </c>
      <c r="B23" s="460" t="s">
        <v>204</v>
      </c>
      <c r="C23" s="454">
        <f t="shared" si="1"/>
        <v>430023.5471698113</v>
      </c>
      <c r="D23" s="455">
        <v>360619</v>
      </c>
      <c r="E23" s="455"/>
      <c r="F23" s="455"/>
      <c r="G23" s="455"/>
      <c r="H23" s="455"/>
      <c r="I23" s="455"/>
      <c r="J23" s="455"/>
      <c r="K23" s="454">
        <f t="shared" si="2"/>
        <v>0</v>
      </c>
      <c r="L23" s="455"/>
      <c r="M23" s="455"/>
      <c r="N23" s="454"/>
      <c r="O23" s="455">
        <v>7931.54716981132</v>
      </c>
      <c r="P23" s="455"/>
      <c r="Q23" s="455">
        <v>61473</v>
      </c>
      <c r="R23" s="455"/>
      <c r="S23" s="455"/>
      <c r="T23" s="455"/>
    </row>
    <row r="24" spans="1:20" ht="15.75" customHeight="1">
      <c r="A24" s="279">
        <v>13</v>
      </c>
      <c r="B24" s="460" t="s">
        <v>205</v>
      </c>
      <c r="C24" s="454">
        <f t="shared" si="1"/>
        <v>18788.016666666666</v>
      </c>
      <c r="D24" s="455">
        <v>18788.016666666666</v>
      </c>
      <c r="E24" s="455"/>
      <c r="F24" s="455"/>
      <c r="G24" s="455"/>
      <c r="H24" s="455"/>
      <c r="I24" s="455"/>
      <c r="J24" s="455"/>
      <c r="K24" s="454">
        <f t="shared" si="2"/>
        <v>0</v>
      </c>
      <c r="L24" s="455"/>
      <c r="M24" s="455"/>
      <c r="N24" s="454"/>
      <c r="O24" s="455"/>
      <c r="P24" s="455"/>
      <c r="Q24" s="455"/>
      <c r="R24" s="455"/>
      <c r="S24" s="455"/>
      <c r="T24" s="455"/>
    </row>
    <row r="25" spans="1:20" ht="15.75" customHeight="1">
      <c r="A25" s="279">
        <v>14</v>
      </c>
      <c r="B25" s="460" t="s">
        <v>206</v>
      </c>
      <c r="C25" s="454">
        <f t="shared" si="1"/>
        <v>20221</v>
      </c>
      <c r="D25" s="455">
        <v>20221</v>
      </c>
      <c r="E25" s="455"/>
      <c r="F25" s="455"/>
      <c r="G25" s="455"/>
      <c r="H25" s="455"/>
      <c r="I25" s="455"/>
      <c r="J25" s="455"/>
      <c r="K25" s="454">
        <f t="shared" si="2"/>
        <v>0</v>
      </c>
      <c r="L25" s="455"/>
      <c r="M25" s="455"/>
      <c r="N25" s="454"/>
      <c r="O25" s="455"/>
      <c r="P25" s="455"/>
      <c r="Q25" s="455"/>
      <c r="R25" s="455"/>
      <c r="S25" s="455"/>
      <c r="T25" s="455"/>
    </row>
    <row r="26" spans="1:20" ht="15.75" customHeight="1">
      <c r="A26" s="279">
        <v>15</v>
      </c>
      <c r="B26" s="461" t="s">
        <v>207</v>
      </c>
      <c r="C26" s="454">
        <f t="shared" si="1"/>
        <v>9087</v>
      </c>
      <c r="D26" s="455">
        <v>9087</v>
      </c>
      <c r="E26" s="455"/>
      <c r="F26" s="455"/>
      <c r="G26" s="455"/>
      <c r="H26" s="455"/>
      <c r="I26" s="455"/>
      <c r="J26" s="455"/>
      <c r="K26" s="454">
        <f t="shared" si="2"/>
        <v>0</v>
      </c>
      <c r="L26" s="455"/>
      <c r="M26" s="455"/>
      <c r="N26" s="454"/>
      <c r="O26" s="455"/>
      <c r="P26" s="455"/>
      <c r="Q26" s="455">
        <v>0</v>
      </c>
      <c r="R26" s="455"/>
      <c r="S26" s="455"/>
      <c r="T26" s="455"/>
    </row>
    <row r="27" spans="1:20" ht="15.75" customHeight="1">
      <c r="A27" s="279">
        <v>16</v>
      </c>
      <c r="B27" s="460" t="s">
        <v>208</v>
      </c>
      <c r="C27" s="454">
        <f t="shared" si="1"/>
        <v>9353</v>
      </c>
      <c r="D27" s="455">
        <v>9353</v>
      </c>
      <c r="E27" s="455"/>
      <c r="F27" s="455"/>
      <c r="G27" s="455"/>
      <c r="H27" s="455"/>
      <c r="I27" s="455"/>
      <c r="J27" s="455"/>
      <c r="K27" s="454">
        <f t="shared" si="2"/>
        <v>0</v>
      </c>
      <c r="L27" s="455"/>
      <c r="M27" s="455"/>
      <c r="N27" s="454"/>
      <c r="O27" s="455"/>
      <c r="P27" s="455"/>
      <c r="Q27" s="455"/>
      <c r="R27" s="455"/>
      <c r="S27" s="455"/>
      <c r="T27" s="455"/>
    </row>
    <row r="28" spans="1:20" ht="15.75" customHeight="1">
      <c r="A28" s="279">
        <v>17</v>
      </c>
      <c r="B28" s="460" t="s">
        <v>209</v>
      </c>
      <c r="C28" s="454">
        <f t="shared" si="1"/>
        <v>17933.704225352114</v>
      </c>
      <c r="D28" s="455">
        <v>2160</v>
      </c>
      <c r="E28" s="455"/>
      <c r="F28" s="455"/>
      <c r="G28" s="455"/>
      <c r="H28" s="455"/>
      <c r="I28" s="455"/>
      <c r="J28" s="455"/>
      <c r="K28" s="454">
        <f t="shared" si="2"/>
        <v>2295</v>
      </c>
      <c r="L28" s="455"/>
      <c r="M28" s="455"/>
      <c r="N28" s="454">
        <v>2295</v>
      </c>
      <c r="O28" s="455">
        <v>13478.704225352114</v>
      </c>
      <c r="P28" s="455"/>
      <c r="Q28" s="455"/>
      <c r="R28" s="455"/>
      <c r="S28" s="455"/>
      <c r="T28" s="455"/>
    </row>
    <row r="29" spans="1:20" ht="15.75" customHeight="1">
      <c r="A29" s="279">
        <v>18</v>
      </c>
      <c r="B29" s="460" t="s">
        <v>210</v>
      </c>
      <c r="C29" s="454">
        <f t="shared" si="1"/>
        <v>457171.9411764706</v>
      </c>
      <c r="D29" s="455">
        <v>610</v>
      </c>
      <c r="E29" s="455"/>
      <c r="F29" s="455">
        <v>445984</v>
      </c>
      <c r="G29" s="455"/>
      <c r="H29" s="455"/>
      <c r="I29" s="455"/>
      <c r="J29" s="455">
        <v>720</v>
      </c>
      <c r="K29" s="454">
        <f t="shared" si="2"/>
        <v>0</v>
      </c>
      <c r="L29" s="455"/>
      <c r="M29" s="455"/>
      <c r="N29" s="454"/>
      <c r="O29" s="455">
        <v>9857.941176470587</v>
      </c>
      <c r="P29" s="455"/>
      <c r="Q29" s="455">
        <v>0</v>
      </c>
      <c r="R29" s="455"/>
      <c r="S29" s="455"/>
      <c r="T29" s="455"/>
    </row>
    <row r="30" spans="1:20" ht="15.75" customHeight="1">
      <c r="A30" s="279">
        <v>19</v>
      </c>
      <c r="B30" s="460" t="s">
        <v>211</v>
      </c>
      <c r="C30" s="454">
        <f t="shared" si="1"/>
        <v>4675</v>
      </c>
      <c r="D30" s="455">
        <v>4675</v>
      </c>
      <c r="E30" s="455"/>
      <c r="F30" s="455"/>
      <c r="G30" s="455"/>
      <c r="H30" s="455"/>
      <c r="I30" s="455"/>
      <c r="J30" s="455"/>
      <c r="K30" s="454">
        <f t="shared" si="2"/>
        <v>0</v>
      </c>
      <c r="L30" s="455"/>
      <c r="M30" s="455"/>
      <c r="N30" s="454"/>
      <c r="O30" s="455"/>
      <c r="P30" s="455"/>
      <c r="Q30" s="455">
        <v>0</v>
      </c>
      <c r="R30" s="455"/>
      <c r="S30" s="455"/>
      <c r="T30" s="455"/>
    </row>
    <row r="31" spans="1:20" ht="15.75" customHeight="1">
      <c r="A31" s="279">
        <v>20</v>
      </c>
      <c r="B31" s="460" t="s">
        <v>212</v>
      </c>
      <c r="C31" s="454">
        <f t="shared" si="1"/>
        <v>142298.4293082435</v>
      </c>
      <c r="D31" s="455">
        <v>77173.93572695035</v>
      </c>
      <c r="E31" s="455"/>
      <c r="F31" s="455"/>
      <c r="G31" s="455">
        <v>52088.93425925926</v>
      </c>
      <c r="H31" s="455"/>
      <c r="I31" s="455"/>
      <c r="J31" s="455"/>
      <c r="K31" s="454">
        <f t="shared" si="2"/>
        <v>0</v>
      </c>
      <c r="L31" s="455"/>
      <c r="M31" s="455"/>
      <c r="N31" s="454"/>
      <c r="O31" s="455">
        <v>8669.5593220339</v>
      </c>
      <c r="P31" s="455"/>
      <c r="Q31" s="455">
        <v>4366</v>
      </c>
      <c r="R31" s="455"/>
      <c r="S31" s="455"/>
      <c r="T31" s="455"/>
    </row>
    <row r="32" spans="1:20" ht="28.5" customHeight="1">
      <c r="A32" s="279">
        <v>21</v>
      </c>
      <c r="B32" s="461" t="s">
        <v>213</v>
      </c>
      <c r="C32" s="454">
        <f t="shared" si="1"/>
        <v>20005</v>
      </c>
      <c r="D32" s="455"/>
      <c r="E32" s="455"/>
      <c r="F32" s="455"/>
      <c r="G32" s="455"/>
      <c r="H32" s="455">
        <v>20005</v>
      </c>
      <c r="I32" s="455"/>
      <c r="J32" s="455"/>
      <c r="K32" s="454">
        <f t="shared" si="2"/>
        <v>0</v>
      </c>
      <c r="L32" s="455"/>
      <c r="M32" s="455"/>
      <c r="N32" s="454"/>
      <c r="O32" s="455"/>
      <c r="P32" s="455"/>
      <c r="Q32" s="455"/>
      <c r="R32" s="455"/>
      <c r="S32" s="455"/>
      <c r="T32" s="455"/>
    </row>
    <row r="33" spans="1:20" ht="20.25" customHeight="1">
      <c r="A33" s="279">
        <v>22</v>
      </c>
      <c r="B33" s="460" t="s">
        <v>214</v>
      </c>
      <c r="C33" s="454">
        <f t="shared" si="1"/>
        <v>241655.61203097837</v>
      </c>
      <c r="D33" s="455">
        <v>29824.931677018634</v>
      </c>
      <c r="E33" s="455"/>
      <c r="F33" s="455"/>
      <c r="G33" s="455"/>
      <c r="H33" s="455"/>
      <c r="I33" s="455"/>
      <c r="J33" s="455"/>
      <c r="K33" s="454">
        <f t="shared" si="2"/>
        <v>0</v>
      </c>
      <c r="L33" s="455"/>
      <c r="M33" s="455"/>
      <c r="N33" s="454"/>
      <c r="O33" s="455">
        <v>10344.431818181818</v>
      </c>
      <c r="P33" s="455">
        <v>201486.24853577794</v>
      </c>
      <c r="Q33" s="455">
        <v>0</v>
      </c>
      <c r="R33" s="455"/>
      <c r="S33" s="455"/>
      <c r="T33" s="455"/>
    </row>
    <row r="34" spans="1:20" ht="20.25" customHeight="1">
      <c r="A34" s="279">
        <v>23</v>
      </c>
      <c r="B34" s="460" t="s">
        <v>215</v>
      </c>
      <c r="C34" s="454">
        <f t="shared" si="1"/>
        <v>0</v>
      </c>
      <c r="D34" s="455"/>
      <c r="E34" s="455"/>
      <c r="F34" s="455"/>
      <c r="G34" s="455"/>
      <c r="H34" s="455"/>
      <c r="I34" s="455"/>
      <c r="J34" s="455"/>
      <c r="K34" s="454">
        <f t="shared" si="2"/>
        <v>0</v>
      </c>
      <c r="L34" s="455"/>
      <c r="M34" s="455"/>
      <c r="N34" s="454"/>
      <c r="O34" s="455"/>
      <c r="P34" s="455"/>
      <c r="Q34" s="455"/>
      <c r="R34" s="455"/>
      <c r="S34" s="455"/>
      <c r="T34" s="455"/>
    </row>
    <row r="35" spans="1:20" ht="20.25" customHeight="1">
      <c r="A35" s="279">
        <v>24</v>
      </c>
      <c r="B35" s="460" t="s">
        <v>216</v>
      </c>
      <c r="C35" s="454">
        <f t="shared" si="1"/>
        <v>37615.92857142857</v>
      </c>
      <c r="D35" s="455">
        <v>0</v>
      </c>
      <c r="E35" s="455">
        <v>32179</v>
      </c>
      <c r="F35" s="455"/>
      <c r="G35" s="455"/>
      <c r="H35" s="455"/>
      <c r="I35" s="455"/>
      <c r="J35" s="455"/>
      <c r="K35" s="454">
        <f t="shared" si="2"/>
        <v>0</v>
      </c>
      <c r="L35" s="455"/>
      <c r="M35" s="455"/>
      <c r="N35" s="454"/>
      <c r="O35" s="455">
        <v>5436.928571428572</v>
      </c>
      <c r="P35" s="455"/>
      <c r="Q35" s="455"/>
      <c r="R35" s="455"/>
      <c r="S35" s="455"/>
      <c r="T35" s="455"/>
    </row>
    <row r="36" spans="1:20" ht="30" customHeight="1">
      <c r="A36" s="279">
        <v>25</v>
      </c>
      <c r="B36" s="461" t="s">
        <v>217</v>
      </c>
      <c r="C36" s="454">
        <f t="shared" si="1"/>
        <v>16044</v>
      </c>
      <c r="D36" s="455">
        <v>440</v>
      </c>
      <c r="E36" s="455"/>
      <c r="F36" s="455"/>
      <c r="G36" s="455"/>
      <c r="H36" s="455"/>
      <c r="I36" s="455"/>
      <c r="J36" s="455"/>
      <c r="K36" s="454">
        <f t="shared" si="2"/>
        <v>0</v>
      </c>
      <c r="L36" s="455"/>
      <c r="M36" s="455"/>
      <c r="N36" s="454"/>
      <c r="O36" s="455">
        <v>15604</v>
      </c>
      <c r="P36" s="455"/>
      <c r="Q36" s="455"/>
      <c r="R36" s="455"/>
      <c r="S36" s="455"/>
      <c r="T36" s="455"/>
    </row>
    <row r="37" spans="1:20" ht="18" customHeight="1">
      <c r="A37" s="279">
        <v>26</v>
      </c>
      <c r="B37" s="460" t="s">
        <v>218</v>
      </c>
      <c r="C37" s="454">
        <f t="shared" si="1"/>
        <v>10189</v>
      </c>
      <c r="D37" s="455"/>
      <c r="E37" s="455"/>
      <c r="F37" s="455"/>
      <c r="G37" s="455"/>
      <c r="H37" s="455"/>
      <c r="I37" s="455"/>
      <c r="J37" s="455"/>
      <c r="K37" s="454">
        <f t="shared" si="2"/>
        <v>0</v>
      </c>
      <c r="L37" s="455"/>
      <c r="M37" s="455"/>
      <c r="N37" s="454"/>
      <c r="O37" s="455">
        <v>10189</v>
      </c>
      <c r="P37" s="455"/>
      <c r="Q37" s="455"/>
      <c r="R37" s="455"/>
      <c r="S37" s="455"/>
      <c r="T37" s="455"/>
    </row>
    <row r="38" spans="1:20" ht="18" customHeight="1">
      <c r="A38" s="279">
        <v>27</v>
      </c>
      <c r="B38" s="460" t="s">
        <v>219</v>
      </c>
      <c r="C38" s="454">
        <f t="shared" si="1"/>
        <v>23196</v>
      </c>
      <c r="D38" s="455">
        <v>2696</v>
      </c>
      <c r="E38" s="455"/>
      <c r="F38" s="455"/>
      <c r="G38" s="455"/>
      <c r="H38" s="455"/>
      <c r="I38" s="455"/>
      <c r="J38" s="455"/>
      <c r="K38" s="454">
        <f t="shared" si="2"/>
        <v>1490</v>
      </c>
      <c r="L38" s="455"/>
      <c r="M38" s="455"/>
      <c r="N38" s="454">
        <v>1490</v>
      </c>
      <c r="O38" s="455">
        <v>19010</v>
      </c>
      <c r="P38" s="455"/>
      <c r="Q38" s="455"/>
      <c r="R38" s="455"/>
      <c r="S38" s="455"/>
      <c r="T38" s="455"/>
    </row>
    <row r="39" spans="1:20" ht="18" customHeight="1">
      <c r="A39" s="279">
        <v>28</v>
      </c>
      <c r="B39" s="460" t="s">
        <v>537</v>
      </c>
      <c r="C39" s="454">
        <f t="shared" si="1"/>
        <v>2837</v>
      </c>
      <c r="D39" s="455">
        <v>386</v>
      </c>
      <c r="E39" s="455"/>
      <c r="F39" s="455"/>
      <c r="G39" s="455"/>
      <c r="H39" s="455"/>
      <c r="I39" s="455"/>
      <c r="J39" s="455"/>
      <c r="K39" s="454">
        <f t="shared" si="2"/>
        <v>0</v>
      </c>
      <c r="L39" s="455"/>
      <c r="M39" s="455"/>
      <c r="N39" s="454"/>
      <c r="O39" s="455">
        <v>2451</v>
      </c>
      <c r="P39" s="455"/>
      <c r="Q39" s="455"/>
      <c r="R39" s="455"/>
      <c r="S39" s="455"/>
      <c r="T39" s="455"/>
    </row>
    <row r="40" spans="1:20" ht="30" customHeight="1">
      <c r="A40" s="279">
        <v>29</v>
      </c>
      <c r="B40" s="460" t="s">
        <v>220</v>
      </c>
      <c r="C40" s="454">
        <f t="shared" si="1"/>
        <v>4376</v>
      </c>
      <c r="D40" s="455">
        <v>457</v>
      </c>
      <c r="E40" s="455"/>
      <c r="F40" s="455"/>
      <c r="G40" s="455"/>
      <c r="H40" s="455"/>
      <c r="I40" s="455"/>
      <c r="J40" s="455"/>
      <c r="K40" s="454">
        <f t="shared" si="2"/>
        <v>160</v>
      </c>
      <c r="L40" s="455"/>
      <c r="M40" s="455"/>
      <c r="N40" s="454">
        <v>160</v>
      </c>
      <c r="O40" s="455">
        <v>3759</v>
      </c>
      <c r="P40" s="455"/>
      <c r="Q40" s="455"/>
      <c r="R40" s="455"/>
      <c r="S40" s="455"/>
      <c r="T40" s="455"/>
    </row>
    <row r="41" spans="1:20" ht="18" customHeight="1">
      <c r="A41" s="279">
        <v>30</v>
      </c>
      <c r="B41" s="460" t="s">
        <v>221</v>
      </c>
      <c r="C41" s="454">
        <f t="shared" si="1"/>
        <v>154742</v>
      </c>
      <c r="D41" s="455"/>
      <c r="E41" s="455"/>
      <c r="F41" s="455"/>
      <c r="G41" s="455"/>
      <c r="H41" s="455"/>
      <c r="I41" s="455"/>
      <c r="J41" s="455"/>
      <c r="K41" s="454">
        <f t="shared" si="2"/>
        <v>0</v>
      </c>
      <c r="L41" s="455"/>
      <c r="M41" s="455"/>
      <c r="N41" s="454"/>
      <c r="O41" s="455">
        <v>154742</v>
      </c>
      <c r="P41" s="455"/>
      <c r="Q41" s="455"/>
      <c r="R41" s="455"/>
      <c r="S41" s="455"/>
      <c r="T41" s="455"/>
    </row>
    <row r="42" spans="1:20" ht="18" customHeight="1">
      <c r="A42" s="279">
        <v>31</v>
      </c>
      <c r="B42" s="460" t="s">
        <v>222</v>
      </c>
      <c r="C42" s="454">
        <f t="shared" si="1"/>
        <v>9736.18935483871</v>
      </c>
      <c r="D42" s="455">
        <v>1822</v>
      </c>
      <c r="E42" s="455"/>
      <c r="F42" s="455"/>
      <c r="G42" s="455"/>
      <c r="H42" s="455"/>
      <c r="I42" s="455"/>
      <c r="J42" s="455"/>
      <c r="K42" s="454">
        <f t="shared" si="2"/>
        <v>0</v>
      </c>
      <c r="L42" s="455"/>
      <c r="M42" s="455"/>
      <c r="N42" s="454"/>
      <c r="O42" s="455">
        <v>7914.189354838711</v>
      </c>
      <c r="P42" s="455"/>
      <c r="Q42" s="455"/>
      <c r="R42" s="455"/>
      <c r="S42" s="455"/>
      <c r="T42" s="455"/>
    </row>
    <row r="43" spans="1:20" ht="18" customHeight="1">
      <c r="A43" s="279">
        <v>32</v>
      </c>
      <c r="B43" s="460" t="s">
        <v>223</v>
      </c>
      <c r="C43" s="454">
        <f t="shared" si="1"/>
        <v>6561</v>
      </c>
      <c r="D43" s="455">
        <v>1657</v>
      </c>
      <c r="E43" s="455"/>
      <c r="F43" s="455"/>
      <c r="G43" s="455"/>
      <c r="H43" s="455"/>
      <c r="I43" s="455"/>
      <c r="J43" s="455">
        <v>376</v>
      </c>
      <c r="K43" s="454">
        <f t="shared" si="2"/>
        <v>0</v>
      </c>
      <c r="L43" s="455"/>
      <c r="M43" s="455"/>
      <c r="N43" s="454">
        <v>0</v>
      </c>
      <c r="O43" s="455">
        <v>4528</v>
      </c>
      <c r="P43" s="455"/>
      <c r="Q43" s="455"/>
      <c r="R43" s="455"/>
      <c r="S43" s="455"/>
      <c r="T43" s="455"/>
    </row>
    <row r="44" spans="1:20" ht="18" customHeight="1">
      <c r="A44" s="279">
        <v>33</v>
      </c>
      <c r="B44" s="460" t="s">
        <v>224</v>
      </c>
      <c r="C44" s="454">
        <f t="shared" si="1"/>
        <v>6722</v>
      </c>
      <c r="D44" s="455">
        <v>1406</v>
      </c>
      <c r="E44" s="455"/>
      <c r="F44" s="455"/>
      <c r="G44" s="455"/>
      <c r="H44" s="455"/>
      <c r="I44" s="455"/>
      <c r="J44" s="455"/>
      <c r="K44" s="454">
        <f t="shared" si="2"/>
        <v>0</v>
      </c>
      <c r="L44" s="455"/>
      <c r="M44" s="455"/>
      <c r="N44" s="454"/>
      <c r="O44" s="455">
        <v>5316</v>
      </c>
      <c r="P44" s="455"/>
      <c r="Q44" s="455"/>
      <c r="R44" s="455"/>
      <c r="S44" s="455"/>
      <c r="T44" s="455"/>
    </row>
    <row r="45" spans="1:20" ht="18" customHeight="1">
      <c r="A45" s="279">
        <v>34</v>
      </c>
      <c r="B45" s="460" t="s">
        <v>225</v>
      </c>
      <c r="C45" s="454">
        <f t="shared" si="1"/>
        <v>5823.826086956522</v>
      </c>
      <c r="D45" s="455"/>
      <c r="E45" s="455">
        <v>60</v>
      </c>
      <c r="F45" s="455"/>
      <c r="G45" s="455"/>
      <c r="H45" s="455"/>
      <c r="I45" s="455"/>
      <c r="J45" s="455"/>
      <c r="K45" s="454">
        <f t="shared" si="2"/>
        <v>0</v>
      </c>
      <c r="L45" s="455"/>
      <c r="M45" s="455"/>
      <c r="N45" s="454"/>
      <c r="O45" s="455">
        <v>5763.826086956522</v>
      </c>
      <c r="P45" s="455"/>
      <c r="Q45" s="455">
        <v>0</v>
      </c>
      <c r="R45" s="455"/>
      <c r="S45" s="455"/>
      <c r="T45" s="455"/>
    </row>
    <row r="46" spans="1:20" ht="18" customHeight="1">
      <c r="A46" s="279">
        <v>35</v>
      </c>
      <c r="B46" s="460" t="s">
        <v>226</v>
      </c>
      <c r="C46" s="454">
        <f t="shared" si="1"/>
        <v>3186</v>
      </c>
      <c r="D46" s="455">
        <v>129</v>
      </c>
      <c r="E46" s="455"/>
      <c r="F46" s="455"/>
      <c r="G46" s="455"/>
      <c r="H46" s="455"/>
      <c r="I46" s="455"/>
      <c r="J46" s="455"/>
      <c r="K46" s="454">
        <f t="shared" si="2"/>
        <v>0</v>
      </c>
      <c r="L46" s="455"/>
      <c r="M46" s="455"/>
      <c r="N46" s="454"/>
      <c r="O46" s="455">
        <v>3057</v>
      </c>
      <c r="P46" s="455"/>
      <c r="Q46" s="455"/>
      <c r="R46" s="455"/>
      <c r="S46" s="455"/>
      <c r="T46" s="455"/>
    </row>
    <row r="47" spans="1:20" ht="18" customHeight="1">
      <c r="A47" s="279">
        <v>36</v>
      </c>
      <c r="B47" s="460" t="s">
        <v>227</v>
      </c>
      <c r="C47" s="454">
        <f t="shared" si="1"/>
        <v>794</v>
      </c>
      <c r="D47" s="455"/>
      <c r="E47" s="455"/>
      <c r="F47" s="455"/>
      <c r="G47" s="455"/>
      <c r="H47" s="455"/>
      <c r="I47" s="455"/>
      <c r="J47" s="455"/>
      <c r="K47" s="454">
        <f t="shared" si="2"/>
        <v>0</v>
      </c>
      <c r="L47" s="455"/>
      <c r="M47" s="455"/>
      <c r="N47" s="454"/>
      <c r="O47" s="455">
        <v>794</v>
      </c>
      <c r="P47" s="455"/>
      <c r="Q47" s="455"/>
      <c r="R47" s="455"/>
      <c r="S47" s="455"/>
      <c r="T47" s="455"/>
    </row>
    <row r="48" spans="1:20" ht="18" customHeight="1">
      <c r="A48" s="279">
        <v>37</v>
      </c>
      <c r="B48" s="460" t="s">
        <v>228</v>
      </c>
      <c r="C48" s="454">
        <f t="shared" si="1"/>
        <v>488</v>
      </c>
      <c r="D48" s="455"/>
      <c r="E48" s="455"/>
      <c r="F48" s="455"/>
      <c r="G48" s="455"/>
      <c r="H48" s="455"/>
      <c r="I48" s="455"/>
      <c r="J48" s="455"/>
      <c r="K48" s="454">
        <f t="shared" si="2"/>
        <v>0</v>
      </c>
      <c r="L48" s="455"/>
      <c r="M48" s="455"/>
      <c r="N48" s="454"/>
      <c r="O48" s="455">
        <v>488</v>
      </c>
      <c r="P48" s="455"/>
      <c r="Q48" s="455"/>
      <c r="R48" s="455"/>
      <c r="S48" s="455"/>
      <c r="T48" s="455"/>
    </row>
    <row r="49" spans="1:20" ht="18" customHeight="1">
      <c r="A49" s="279">
        <v>38</v>
      </c>
      <c r="B49" s="460" t="s">
        <v>229</v>
      </c>
      <c r="C49" s="454">
        <f t="shared" si="1"/>
        <v>788.64</v>
      </c>
      <c r="D49" s="455"/>
      <c r="E49" s="455"/>
      <c r="F49" s="455"/>
      <c r="G49" s="455"/>
      <c r="H49" s="455"/>
      <c r="I49" s="455"/>
      <c r="J49" s="455"/>
      <c r="K49" s="454">
        <f t="shared" si="2"/>
        <v>0</v>
      </c>
      <c r="L49" s="455"/>
      <c r="M49" s="455"/>
      <c r="N49" s="454"/>
      <c r="O49" s="455">
        <v>788.64</v>
      </c>
      <c r="P49" s="455"/>
      <c r="Q49" s="455">
        <v>0</v>
      </c>
      <c r="R49" s="455"/>
      <c r="S49" s="455"/>
      <c r="T49" s="455"/>
    </row>
    <row r="50" spans="1:20" ht="18" customHeight="1">
      <c r="A50" s="279">
        <v>39</v>
      </c>
      <c r="B50" s="460" t="s">
        <v>230</v>
      </c>
      <c r="C50" s="454">
        <f t="shared" si="1"/>
        <v>3148</v>
      </c>
      <c r="D50" s="455"/>
      <c r="E50" s="455"/>
      <c r="F50" s="455"/>
      <c r="G50" s="455"/>
      <c r="H50" s="455"/>
      <c r="I50" s="455"/>
      <c r="J50" s="455"/>
      <c r="K50" s="454">
        <f t="shared" si="2"/>
        <v>0</v>
      </c>
      <c r="L50" s="455"/>
      <c r="M50" s="455"/>
      <c r="N50" s="454"/>
      <c r="O50" s="455">
        <v>3148</v>
      </c>
      <c r="P50" s="455"/>
      <c r="Q50" s="455"/>
      <c r="R50" s="455"/>
      <c r="S50" s="455"/>
      <c r="T50" s="455"/>
    </row>
    <row r="51" spans="1:20" ht="18" customHeight="1">
      <c r="A51" s="279">
        <v>40</v>
      </c>
      <c r="B51" s="460" t="s">
        <v>231</v>
      </c>
      <c r="C51" s="454">
        <f t="shared" si="1"/>
        <v>501.76</v>
      </c>
      <c r="D51" s="455"/>
      <c r="E51" s="455"/>
      <c r="F51" s="455"/>
      <c r="G51" s="455"/>
      <c r="H51" s="455"/>
      <c r="I51" s="455"/>
      <c r="J51" s="455"/>
      <c r="K51" s="454">
        <f t="shared" si="2"/>
        <v>0</v>
      </c>
      <c r="L51" s="455"/>
      <c r="M51" s="455"/>
      <c r="N51" s="454"/>
      <c r="O51" s="455">
        <v>501.76</v>
      </c>
      <c r="P51" s="455"/>
      <c r="Q51" s="455"/>
      <c r="R51" s="455"/>
      <c r="S51" s="455"/>
      <c r="T51" s="455"/>
    </row>
    <row r="52" spans="1:20" ht="19.5" customHeight="1">
      <c r="A52" s="279">
        <v>41</v>
      </c>
      <c r="B52" s="460" t="s">
        <v>232</v>
      </c>
      <c r="C52" s="454">
        <f t="shared" si="1"/>
        <v>4474</v>
      </c>
      <c r="D52" s="455"/>
      <c r="E52" s="455"/>
      <c r="F52" s="455"/>
      <c r="G52" s="455"/>
      <c r="H52" s="455"/>
      <c r="I52" s="455"/>
      <c r="J52" s="455"/>
      <c r="K52" s="454">
        <f t="shared" si="2"/>
        <v>0</v>
      </c>
      <c r="L52" s="455"/>
      <c r="M52" s="455"/>
      <c r="N52" s="454"/>
      <c r="O52" s="455">
        <v>4474</v>
      </c>
      <c r="P52" s="455"/>
      <c r="Q52" s="455">
        <v>0</v>
      </c>
      <c r="R52" s="455"/>
      <c r="S52" s="455"/>
      <c r="T52" s="455"/>
    </row>
    <row r="53" spans="1:20" ht="27" customHeight="1">
      <c r="A53" s="279">
        <v>42</v>
      </c>
      <c r="B53" s="461" t="s">
        <v>233</v>
      </c>
      <c r="C53" s="454">
        <f t="shared" si="1"/>
        <v>4737</v>
      </c>
      <c r="D53" s="455">
        <v>173</v>
      </c>
      <c r="E53" s="455">
        <v>2438</v>
      </c>
      <c r="F53" s="455"/>
      <c r="G53" s="455"/>
      <c r="H53" s="455"/>
      <c r="I53" s="455"/>
      <c r="J53" s="455"/>
      <c r="K53" s="454">
        <f t="shared" si="2"/>
        <v>0</v>
      </c>
      <c r="L53" s="455"/>
      <c r="M53" s="455"/>
      <c r="N53" s="454"/>
      <c r="O53" s="455">
        <v>2126</v>
      </c>
      <c r="P53" s="455"/>
      <c r="Q53" s="455"/>
      <c r="R53" s="455"/>
      <c r="S53" s="455"/>
      <c r="T53" s="455"/>
    </row>
    <row r="54" spans="1:20" ht="17.25" customHeight="1">
      <c r="A54" s="279">
        <v>43</v>
      </c>
      <c r="B54" s="460" t="s">
        <v>234</v>
      </c>
      <c r="C54" s="454">
        <f t="shared" si="1"/>
        <v>2222</v>
      </c>
      <c r="D54" s="455"/>
      <c r="E54" s="455"/>
      <c r="F54" s="455"/>
      <c r="G54" s="455"/>
      <c r="H54" s="455"/>
      <c r="I54" s="455"/>
      <c r="J54" s="455"/>
      <c r="K54" s="454">
        <f t="shared" si="2"/>
        <v>0</v>
      </c>
      <c r="L54" s="455"/>
      <c r="M54" s="455"/>
      <c r="N54" s="454"/>
      <c r="O54" s="455">
        <v>2222</v>
      </c>
      <c r="P54" s="455"/>
      <c r="Q54" s="455"/>
      <c r="R54" s="455"/>
      <c r="S54" s="455"/>
      <c r="T54" s="455"/>
    </row>
    <row r="55" spans="1:20" ht="17.25" customHeight="1">
      <c r="A55" s="279">
        <v>44</v>
      </c>
      <c r="B55" s="460" t="s">
        <v>235</v>
      </c>
      <c r="C55" s="454">
        <f t="shared" si="1"/>
        <v>1167.2</v>
      </c>
      <c r="D55" s="455"/>
      <c r="E55" s="455"/>
      <c r="F55" s="455"/>
      <c r="G55" s="455"/>
      <c r="H55" s="455"/>
      <c r="I55" s="455"/>
      <c r="J55" s="455"/>
      <c r="K55" s="454">
        <f t="shared" si="2"/>
        <v>0</v>
      </c>
      <c r="L55" s="455"/>
      <c r="M55" s="455"/>
      <c r="N55" s="454"/>
      <c r="O55" s="455">
        <v>1167.2</v>
      </c>
      <c r="P55" s="455"/>
      <c r="Q55" s="455"/>
      <c r="R55" s="455"/>
      <c r="S55" s="455"/>
      <c r="T55" s="455"/>
    </row>
    <row r="56" spans="1:20" ht="17.25" customHeight="1">
      <c r="A56" s="279">
        <v>45</v>
      </c>
      <c r="B56" s="460" t="s">
        <v>236</v>
      </c>
      <c r="C56" s="454">
        <f t="shared" si="1"/>
        <v>397.1</v>
      </c>
      <c r="D56" s="455"/>
      <c r="E56" s="455"/>
      <c r="F56" s="455"/>
      <c r="G56" s="455"/>
      <c r="H56" s="455"/>
      <c r="I56" s="455"/>
      <c r="J56" s="455"/>
      <c r="K56" s="454">
        <f t="shared" si="2"/>
        <v>0</v>
      </c>
      <c r="L56" s="455"/>
      <c r="M56" s="455"/>
      <c r="N56" s="454"/>
      <c r="O56" s="455">
        <v>397.1</v>
      </c>
      <c r="P56" s="455"/>
      <c r="Q56" s="455"/>
      <c r="R56" s="455"/>
      <c r="S56" s="455"/>
      <c r="T56" s="455"/>
    </row>
    <row r="57" spans="1:20" ht="17.25" customHeight="1">
      <c r="A57" s="279">
        <v>46</v>
      </c>
      <c r="B57" s="460" t="s">
        <v>237</v>
      </c>
      <c r="C57" s="454">
        <f t="shared" si="1"/>
        <v>295</v>
      </c>
      <c r="D57" s="455"/>
      <c r="E57" s="455"/>
      <c r="F57" s="455"/>
      <c r="G57" s="455"/>
      <c r="H57" s="455"/>
      <c r="I57" s="455"/>
      <c r="J57" s="455"/>
      <c r="K57" s="454">
        <f t="shared" si="2"/>
        <v>0</v>
      </c>
      <c r="L57" s="455"/>
      <c r="M57" s="455"/>
      <c r="N57" s="454"/>
      <c r="O57" s="455">
        <v>295</v>
      </c>
      <c r="P57" s="455"/>
      <c r="Q57" s="455"/>
      <c r="R57" s="455"/>
      <c r="S57" s="455"/>
      <c r="T57" s="455"/>
    </row>
    <row r="58" spans="1:20" ht="25.5">
      <c r="A58" s="279">
        <v>47</v>
      </c>
      <c r="B58" s="460" t="s">
        <v>238</v>
      </c>
      <c r="C58" s="454">
        <f t="shared" si="1"/>
        <v>195</v>
      </c>
      <c r="D58" s="455"/>
      <c r="E58" s="455"/>
      <c r="F58" s="455"/>
      <c r="G58" s="455"/>
      <c r="H58" s="455"/>
      <c r="I58" s="455"/>
      <c r="J58" s="455"/>
      <c r="K58" s="454">
        <f t="shared" si="2"/>
        <v>0</v>
      </c>
      <c r="L58" s="455"/>
      <c r="M58" s="455"/>
      <c r="N58" s="454"/>
      <c r="O58" s="455">
        <v>195</v>
      </c>
      <c r="P58" s="455"/>
      <c r="Q58" s="455"/>
      <c r="R58" s="455"/>
      <c r="S58" s="455"/>
      <c r="T58" s="455"/>
    </row>
    <row r="59" spans="1:20" ht="25.5">
      <c r="A59" s="279">
        <v>48</v>
      </c>
      <c r="B59" s="460" t="s">
        <v>239</v>
      </c>
      <c r="C59" s="454">
        <f t="shared" si="1"/>
        <v>278</v>
      </c>
      <c r="D59" s="455"/>
      <c r="E59" s="455"/>
      <c r="F59" s="455"/>
      <c r="G59" s="455"/>
      <c r="H59" s="455"/>
      <c r="I59" s="455"/>
      <c r="J59" s="455"/>
      <c r="K59" s="454">
        <f t="shared" si="2"/>
        <v>0</v>
      </c>
      <c r="L59" s="455"/>
      <c r="M59" s="455"/>
      <c r="N59" s="454"/>
      <c r="O59" s="455">
        <v>278</v>
      </c>
      <c r="P59" s="455"/>
      <c r="Q59" s="455"/>
      <c r="R59" s="455"/>
      <c r="S59" s="455"/>
      <c r="T59" s="455"/>
    </row>
    <row r="60" spans="1:20" ht="19.5" customHeight="1">
      <c r="A60" s="279">
        <v>49</v>
      </c>
      <c r="B60" s="273" t="s">
        <v>240</v>
      </c>
      <c r="C60" s="454">
        <f t="shared" si="1"/>
        <v>3886</v>
      </c>
      <c r="D60" s="455"/>
      <c r="E60" s="455"/>
      <c r="F60" s="455"/>
      <c r="G60" s="455"/>
      <c r="H60" s="455"/>
      <c r="I60" s="455"/>
      <c r="J60" s="455"/>
      <c r="K60" s="454">
        <f t="shared" si="2"/>
        <v>0</v>
      </c>
      <c r="L60" s="455"/>
      <c r="M60" s="455"/>
      <c r="N60" s="454"/>
      <c r="O60" s="455"/>
      <c r="P60" s="455">
        <v>3886</v>
      </c>
      <c r="Q60" s="455"/>
      <c r="R60" s="455"/>
      <c r="S60" s="455"/>
      <c r="T60" s="455"/>
    </row>
    <row r="61" spans="1:20" ht="19.5" customHeight="1">
      <c r="A61" s="279">
        <v>50</v>
      </c>
      <c r="B61" s="273" t="s">
        <v>535</v>
      </c>
      <c r="C61" s="454">
        <f t="shared" si="1"/>
        <v>62246</v>
      </c>
      <c r="D61" s="455">
        <v>142</v>
      </c>
      <c r="E61" s="455"/>
      <c r="F61" s="455"/>
      <c r="G61" s="455"/>
      <c r="H61" s="455"/>
      <c r="I61" s="455"/>
      <c r="J61" s="455"/>
      <c r="K61" s="454">
        <f t="shared" si="2"/>
        <v>0</v>
      </c>
      <c r="L61" s="455"/>
      <c r="M61" s="455"/>
      <c r="N61" s="454"/>
      <c r="O61" s="455"/>
      <c r="P61" s="455"/>
      <c r="Q61" s="455">
        <v>11481</v>
      </c>
      <c r="R61" s="455">
        <v>50623</v>
      </c>
      <c r="S61" s="455"/>
      <c r="T61" s="455"/>
    </row>
    <row r="62" spans="1:20" ht="19.5" customHeight="1">
      <c r="A62" s="279">
        <v>51</v>
      </c>
      <c r="B62" s="273" t="s">
        <v>241</v>
      </c>
      <c r="C62" s="454">
        <f t="shared" si="1"/>
        <v>1100</v>
      </c>
      <c r="D62" s="455"/>
      <c r="E62" s="455"/>
      <c r="F62" s="455"/>
      <c r="G62" s="455"/>
      <c r="H62" s="455"/>
      <c r="I62" s="455"/>
      <c r="J62" s="455"/>
      <c r="K62" s="454">
        <f t="shared" si="2"/>
        <v>0</v>
      </c>
      <c r="L62" s="455"/>
      <c r="M62" s="455"/>
      <c r="N62" s="454"/>
      <c r="O62" s="455">
        <v>1100</v>
      </c>
      <c r="P62" s="455"/>
      <c r="Q62" s="455"/>
      <c r="R62" s="455"/>
      <c r="S62" s="455"/>
      <c r="T62" s="455"/>
    </row>
    <row r="63" spans="1:20" ht="19.5" customHeight="1">
      <c r="A63" s="279">
        <v>52</v>
      </c>
      <c r="B63" s="273" t="s">
        <v>536</v>
      </c>
      <c r="C63" s="454">
        <f>SUM(D63:K63)+O63+P63+Q63+R63+S63+T63</f>
        <v>25566</v>
      </c>
      <c r="D63" s="455">
        <v>550</v>
      </c>
      <c r="E63" s="455"/>
      <c r="F63" s="455"/>
      <c r="G63" s="455"/>
      <c r="H63" s="455"/>
      <c r="I63" s="455"/>
      <c r="J63" s="455"/>
      <c r="K63" s="454">
        <f t="shared" si="2"/>
        <v>0</v>
      </c>
      <c r="L63" s="455"/>
      <c r="M63" s="455"/>
      <c r="N63" s="454"/>
      <c r="O63" s="455"/>
      <c r="P63" s="455"/>
      <c r="Q63" s="455">
        <v>7861</v>
      </c>
      <c r="R63" s="455"/>
      <c r="S63" s="455">
        <v>17155</v>
      </c>
      <c r="T63" s="455"/>
    </row>
    <row r="64" spans="1:20" ht="19.5" customHeight="1">
      <c r="A64" s="279">
        <v>53</v>
      </c>
      <c r="B64" s="273" t="s">
        <v>538</v>
      </c>
      <c r="C64" s="457"/>
      <c r="D64" s="456"/>
      <c r="E64" s="456"/>
      <c r="F64" s="456"/>
      <c r="G64" s="456"/>
      <c r="H64" s="456"/>
      <c r="I64" s="456"/>
      <c r="J64" s="456"/>
      <c r="K64" s="457">
        <f t="shared" si="2"/>
        <v>0</v>
      </c>
      <c r="L64" s="456"/>
      <c r="M64" s="456"/>
      <c r="N64" s="457"/>
      <c r="O64" s="456"/>
      <c r="P64" s="456"/>
      <c r="Q64" s="456"/>
      <c r="R64" s="456"/>
      <c r="S64" s="456"/>
      <c r="T64" s="456"/>
    </row>
    <row r="65" spans="1:20" s="466" customFormat="1" ht="19.5" customHeight="1">
      <c r="A65" s="462" t="s">
        <v>539</v>
      </c>
      <c r="B65" s="463" t="s">
        <v>520</v>
      </c>
      <c r="C65" s="464">
        <v>700</v>
      </c>
      <c r="D65" s="464"/>
      <c r="E65" s="464"/>
      <c r="F65" s="464"/>
      <c r="G65" s="464"/>
      <c r="H65" s="464"/>
      <c r="I65" s="464"/>
      <c r="J65" s="464"/>
      <c r="K65" s="465">
        <f>L65+N65+M65</f>
        <v>0</v>
      </c>
      <c r="L65" s="464"/>
      <c r="M65" s="464"/>
      <c r="N65" s="464"/>
      <c r="O65" s="464"/>
      <c r="P65" s="464"/>
      <c r="Q65" s="464"/>
      <c r="R65" s="464"/>
      <c r="S65" s="464"/>
      <c r="T65" s="464">
        <v>700</v>
      </c>
    </row>
    <row r="66" spans="1:20" s="466" customFormat="1" ht="19.5" customHeight="1">
      <c r="A66" s="462" t="s">
        <v>540</v>
      </c>
      <c r="B66" s="467" t="s">
        <v>521</v>
      </c>
      <c r="C66" s="464">
        <v>700</v>
      </c>
      <c r="D66" s="464"/>
      <c r="E66" s="464"/>
      <c r="F66" s="464"/>
      <c r="G66" s="464"/>
      <c r="H66" s="464"/>
      <c r="I66" s="464"/>
      <c r="J66" s="464"/>
      <c r="K66" s="465">
        <f t="shared" si="2"/>
        <v>0</v>
      </c>
      <c r="L66" s="464"/>
      <c r="M66" s="464"/>
      <c r="N66" s="464"/>
      <c r="O66" s="464"/>
      <c r="P66" s="464"/>
      <c r="Q66" s="464"/>
      <c r="R66" s="464"/>
      <c r="S66" s="464"/>
      <c r="T66" s="464">
        <v>700</v>
      </c>
    </row>
    <row r="67" spans="1:20" s="466" customFormat="1" ht="19.5" customHeight="1">
      <c r="A67" s="462" t="s">
        <v>541</v>
      </c>
      <c r="B67" s="467" t="s">
        <v>522</v>
      </c>
      <c r="C67" s="464">
        <v>1000</v>
      </c>
      <c r="D67" s="464"/>
      <c r="E67" s="464"/>
      <c r="F67" s="464"/>
      <c r="G67" s="464"/>
      <c r="H67" s="464"/>
      <c r="I67" s="464"/>
      <c r="J67" s="464"/>
      <c r="K67" s="465">
        <f t="shared" si="2"/>
        <v>0</v>
      </c>
      <c r="L67" s="464"/>
      <c r="M67" s="464"/>
      <c r="N67" s="464"/>
      <c r="O67" s="464"/>
      <c r="P67" s="464"/>
      <c r="Q67" s="464"/>
      <c r="R67" s="464"/>
      <c r="S67" s="464"/>
      <c r="T67" s="464">
        <v>1000</v>
      </c>
    </row>
    <row r="68" spans="1:20" s="466" customFormat="1" ht="19.5" customHeight="1">
      <c r="A68" s="462" t="s">
        <v>542</v>
      </c>
      <c r="B68" s="467" t="s">
        <v>523</v>
      </c>
      <c r="C68" s="464">
        <v>700</v>
      </c>
      <c r="D68" s="464"/>
      <c r="E68" s="464"/>
      <c r="F68" s="464"/>
      <c r="G68" s="464"/>
      <c r="H68" s="464"/>
      <c r="I68" s="464"/>
      <c r="J68" s="464"/>
      <c r="K68" s="465">
        <f t="shared" si="2"/>
        <v>0</v>
      </c>
      <c r="L68" s="464"/>
      <c r="M68" s="464"/>
      <c r="N68" s="464"/>
      <c r="O68" s="464"/>
      <c r="P68" s="464"/>
      <c r="Q68" s="464"/>
      <c r="R68" s="464"/>
      <c r="S68" s="464"/>
      <c r="T68" s="464">
        <v>700</v>
      </c>
    </row>
    <row r="69" spans="1:20" s="466" customFormat="1" ht="19.5" customHeight="1">
      <c r="A69" s="462" t="s">
        <v>543</v>
      </c>
      <c r="B69" s="467" t="s">
        <v>524</v>
      </c>
      <c r="C69" s="464">
        <v>500</v>
      </c>
      <c r="D69" s="464"/>
      <c r="E69" s="464"/>
      <c r="F69" s="464"/>
      <c r="G69" s="464"/>
      <c r="H69" s="464"/>
      <c r="I69" s="464"/>
      <c r="J69" s="464"/>
      <c r="K69" s="465">
        <f t="shared" si="2"/>
        <v>0</v>
      </c>
      <c r="L69" s="464"/>
      <c r="M69" s="464"/>
      <c r="N69" s="464"/>
      <c r="O69" s="464"/>
      <c r="P69" s="464"/>
      <c r="Q69" s="464"/>
      <c r="R69" s="464"/>
      <c r="S69" s="464"/>
      <c r="T69" s="464">
        <v>500</v>
      </c>
    </row>
    <row r="70" spans="1:20" s="466" customFormat="1" ht="19.5" customHeight="1">
      <c r="A70" s="462" t="s">
        <v>544</v>
      </c>
      <c r="B70" s="467" t="s">
        <v>525</v>
      </c>
      <c r="C70" s="464">
        <v>530</v>
      </c>
      <c r="D70" s="464"/>
      <c r="E70" s="464"/>
      <c r="F70" s="464"/>
      <c r="G70" s="464"/>
      <c r="H70" s="464"/>
      <c r="I70" s="464"/>
      <c r="J70" s="464"/>
      <c r="K70" s="465">
        <f t="shared" si="2"/>
        <v>0</v>
      </c>
      <c r="L70" s="464"/>
      <c r="M70" s="464"/>
      <c r="N70" s="464"/>
      <c r="O70" s="464"/>
      <c r="P70" s="464"/>
      <c r="Q70" s="464"/>
      <c r="R70" s="464"/>
      <c r="S70" s="464"/>
      <c r="T70" s="464">
        <v>530</v>
      </c>
    </row>
    <row r="71" spans="1:20" s="466" customFormat="1" ht="19.5" customHeight="1">
      <c r="A71" s="462" t="s">
        <v>545</v>
      </c>
      <c r="B71" s="467" t="s">
        <v>526</v>
      </c>
      <c r="C71" s="464">
        <v>100</v>
      </c>
      <c r="D71" s="464"/>
      <c r="E71" s="464"/>
      <c r="F71" s="464"/>
      <c r="G71" s="464"/>
      <c r="H71" s="464"/>
      <c r="I71" s="464"/>
      <c r="J71" s="464"/>
      <c r="K71" s="465">
        <f t="shared" si="2"/>
        <v>0</v>
      </c>
      <c r="L71" s="464"/>
      <c r="M71" s="464"/>
      <c r="N71" s="464"/>
      <c r="O71" s="464"/>
      <c r="P71" s="464"/>
      <c r="Q71" s="464"/>
      <c r="R71" s="464"/>
      <c r="S71" s="464"/>
      <c r="T71" s="464">
        <v>100</v>
      </c>
    </row>
    <row r="72" spans="1:20" s="466" customFormat="1" ht="19.5" customHeight="1">
      <c r="A72" s="462" t="s">
        <v>546</v>
      </c>
      <c r="B72" s="467" t="s">
        <v>527</v>
      </c>
      <c r="C72" s="464">
        <v>10000</v>
      </c>
      <c r="D72" s="464"/>
      <c r="E72" s="464"/>
      <c r="F72" s="464"/>
      <c r="G72" s="464"/>
      <c r="H72" s="464"/>
      <c r="I72" s="464"/>
      <c r="J72" s="464"/>
      <c r="K72" s="465">
        <f t="shared" si="2"/>
        <v>0</v>
      </c>
      <c r="L72" s="464"/>
      <c r="M72" s="464"/>
      <c r="N72" s="464"/>
      <c r="O72" s="464"/>
      <c r="P72" s="464">
        <v>0</v>
      </c>
      <c r="Q72" s="464">
        <v>10000</v>
      </c>
      <c r="R72" s="464"/>
      <c r="S72" s="464"/>
      <c r="T72" s="464"/>
    </row>
    <row r="73" spans="1:20" ht="19.5" customHeight="1">
      <c r="A73" s="468" t="s">
        <v>547</v>
      </c>
      <c r="B73" s="469" t="s">
        <v>485</v>
      </c>
      <c r="C73" s="458">
        <v>365007</v>
      </c>
      <c r="D73" s="458"/>
      <c r="E73" s="458"/>
      <c r="F73" s="458">
        <v>300000</v>
      </c>
      <c r="G73" s="458"/>
      <c r="H73" s="458"/>
      <c r="I73" s="458"/>
      <c r="J73" s="458"/>
      <c r="K73" s="459">
        <f t="shared" si="2"/>
        <v>0</v>
      </c>
      <c r="L73" s="458"/>
      <c r="M73" s="458"/>
      <c r="N73" s="458"/>
      <c r="O73" s="458"/>
      <c r="P73" s="458"/>
      <c r="Q73" s="458">
        <v>65007</v>
      </c>
      <c r="R73" s="458"/>
      <c r="S73" s="458"/>
      <c r="T73" s="458"/>
    </row>
  </sheetData>
  <sheetProtection/>
  <mergeCells count="25">
    <mergeCell ref="D6:D9"/>
    <mergeCell ref="L1:Q1"/>
    <mergeCell ref="P6:P9"/>
    <mergeCell ref="Q6:Q9"/>
    <mergeCell ref="A2:Q2"/>
    <mergeCell ref="A3:Q3"/>
    <mergeCell ref="E6:E9"/>
    <mergeCell ref="F6:F9"/>
    <mergeCell ref="A6:A9"/>
    <mergeCell ref="B6:B9"/>
    <mergeCell ref="C6:C9"/>
    <mergeCell ref="K6:K9"/>
    <mergeCell ref="M7:M9"/>
    <mergeCell ref="O6:O9"/>
    <mergeCell ref="G6:G9"/>
    <mergeCell ref="H6:H9"/>
    <mergeCell ref="I6:I9"/>
    <mergeCell ref="J6:J9"/>
    <mergeCell ref="R6:R9"/>
    <mergeCell ref="S6:S9"/>
    <mergeCell ref="T6:T9"/>
    <mergeCell ref="O5:Q5"/>
    <mergeCell ref="L7:L9"/>
    <mergeCell ref="N7:N9"/>
    <mergeCell ref="L6:N6"/>
  </mergeCells>
  <printOptions horizontalCentered="1"/>
  <pageMargins left="0.3" right="0.35" top="0.48" bottom="0.52" header="0.5" footer="0.5"/>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R25"/>
  <sheetViews>
    <sheetView zoomScalePageLayoutView="0" workbookViewId="0" topLeftCell="A1">
      <selection activeCell="C11" sqref="C11:Q22"/>
    </sheetView>
  </sheetViews>
  <sheetFormatPr defaultColWidth="2.28125" defaultRowHeight="15"/>
  <cols>
    <col min="1" max="1" width="3.8515625" style="91" customWidth="1"/>
    <col min="2" max="2" width="13.57421875" style="91" customWidth="1"/>
    <col min="3" max="3" width="6.140625" style="91" customWidth="1"/>
    <col min="4" max="4" width="7.140625" style="91" customWidth="1"/>
    <col min="5" max="5" width="6.28125" style="91" customWidth="1"/>
    <col min="6" max="6" width="7.28125" style="91" customWidth="1"/>
    <col min="7" max="7" width="7.57421875" style="91" customWidth="1"/>
    <col min="8" max="8" width="7.8515625" style="91" customWidth="1"/>
    <col min="9" max="9" width="7.140625" style="91" customWidth="1"/>
    <col min="10" max="10" width="5.8515625" style="91" customWidth="1"/>
    <col min="11" max="11" width="7.421875" style="91" customWidth="1"/>
    <col min="12" max="12" width="7.7109375" style="91" customWidth="1"/>
    <col min="13" max="13" width="7.00390625" style="91" customWidth="1"/>
    <col min="14" max="14" width="7.140625" style="91" customWidth="1"/>
    <col min="15" max="15" width="7.28125" style="91" customWidth="1"/>
    <col min="16" max="16" width="6.8515625" style="91" customWidth="1"/>
    <col min="17" max="17" width="10.57421875" style="91" customWidth="1"/>
    <col min="18" max="239" width="9.140625" style="91" customWidth="1"/>
    <col min="240" max="16384" width="2.28125" style="91" customWidth="1"/>
  </cols>
  <sheetData>
    <row r="1" spans="15:17" ht="18.75">
      <c r="O1" s="346" t="s">
        <v>297</v>
      </c>
      <c r="P1" s="346"/>
      <c r="Q1" s="346"/>
    </row>
    <row r="2" spans="1:17" ht="18.75">
      <c r="A2" s="399" t="s">
        <v>242</v>
      </c>
      <c r="B2" s="399"/>
      <c r="C2" s="399"/>
      <c r="D2" s="399"/>
      <c r="E2" s="399"/>
      <c r="F2" s="399"/>
      <c r="G2" s="399"/>
      <c r="H2" s="399"/>
      <c r="I2" s="399"/>
      <c r="J2" s="399"/>
      <c r="K2" s="399"/>
      <c r="L2" s="399"/>
      <c r="M2" s="399"/>
      <c r="N2" s="399"/>
      <c r="O2" s="399"/>
      <c r="P2" s="399"/>
      <c r="Q2" s="399"/>
    </row>
    <row r="3" spans="1:17" ht="18.75">
      <c r="A3" s="399" t="s">
        <v>551</v>
      </c>
      <c r="B3" s="399"/>
      <c r="C3" s="399"/>
      <c r="D3" s="399"/>
      <c r="E3" s="399"/>
      <c r="F3" s="399"/>
      <c r="G3" s="399"/>
      <c r="H3" s="399"/>
      <c r="I3" s="399"/>
      <c r="J3" s="399"/>
      <c r="K3" s="399"/>
      <c r="L3" s="399"/>
      <c r="M3" s="399"/>
      <c r="N3" s="399"/>
      <c r="O3" s="399"/>
      <c r="P3" s="399"/>
      <c r="Q3" s="399"/>
    </row>
    <row r="4" spans="1:18" ht="18.75">
      <c r="A4" s="343" t="str">
        <f>'Biểu 48'!A3:D3</f>
        <v>(Kèm theo Công văn số 92/STC-QLNS ngày 14/01/2021 của Sở Tài chính Hải Dương)</v>
      </c>
      <c r="B4" s="343"/>
      <c r="C4" s="343"/>
      <c r="D4" s="343"/>
      <c r="E4" s="343"/>
      <c r="F4" s="343"/>
      <c r="G4" s="343"/>
      <c r="H4" s="343"/>
      <c r="I4" s="343"/>
      <c r="J4" s="343"/>
      <c r="K4" s="343"/>
      <c r="L4" s="343"/>
      <c r="M4" s="343"/>
      <c r="N4" s="343"/>
      <c r="O4" s="343"/>
      <c r="P4" s="343"/>
      <c r="Q4" s="343"/>
      <c r="R4" s="8"/>
    </row>
    <row r="5" spans="15:17" ht="22.5" customHeight="1">
      <c r="O5" s="93"/>
      <c r="P5" s="400" t="s">
        <v>243</v>
      </c>
      <c r="Q5" s="400"/>
    </row>
    <row r="6" spans="1:18" ht="19.5" customHeight="1">
      <c r="A6" s="393" t="s">
        <v>8</v>
      </c>
      <c r="B6" s="393" t="s">
        <v>244</v>
      </c>
      <c r="C6" s="396" t="s">
        <v>245</v>
      </c>
      <c r="D6" s="397"/>
      <c r="E6" s="397"/>
      <c r="F6" s="397"/>
      <c r="G6" s="397"/>
      <c r="H6" s="397"/>
      <c r="I6" s="397"/>
      <c r="J6" s="397"/>
      <c r="K6" s="397"/>
      <c r="L6" s="397"/>
      <c r="M6" s="397"/>
      <c r="N6" s="397"/>
      <c r="O6" s="397"/>
      <c r="P6" s="397"/>
      <c r="Q6" s="398"/>
      <c r="R6" s="94"/>
    </row>
    <row r="7" spans="1:17" ht="33" customHeight="1">
      <c r="A7" s="394"/>
      <c r="B7" s="394"/>
      <c r="C7" s="390" t="s">
        <v>76</v>
      </c>
      <c r="D7" s="390" t="s">
        <v>77</v>
      </c>
      <c r="E7" s="390" t="s">
        <v>246</v>
      </c>
      <c r="F7" s="390" t="s">
        <v>82</v>
      </c>
      <c r="G7" s="390" t="s">
        <v>247</v>
      </c>
      <c r="H7" s="390" t="s">
        <v>89</v>
      </c>
      <c r="I7" s="390" t="s">
        <v>248</v>
      </c>
      <c r="J7" s="390" t="s">
        <v>69</v>
      </c>
      <c r="K7" s="390" t="s">
        <v>70</v>
      </c>
      <c r="L7" s="390" t="s">
        <v>249</v>
      </c>
      <c r="M7" s="390" t="s">
        <v>250</v>
      </c>
      <c r="N7" s="390" t="s">
        <v>78</v>
      </c>
      <c r="O7" s="390" t="s">
        <v>95</v>
      </c>
      <c r="P7" s="390" t="s">
        <v>79</v>
      </c>
      <c r="Q7" s="401" t="s">
        <v>552</v>
      </c>
    </row>
    <row r="8" spans="1:18" ht="20.25" customHeight="1">
      <c r="A8" s="394"/>
      <c r="B8" s="394"/>
      <c r="C8" s="391"/>
      <c r="D8" s="391"/>
      <c r="E8" s="391"/>
      <c r="F8" s="391"/>
      <c r="G8" s="391"/>
      <c r="H8" s="391"/>
      <c r="I8" s="391"/>
      <c r="J8" s="391"/>
      <c r="K8" s="391"/>
      <c r="L8" s="391"/>
      <c r="M8" s="391"/>
      <c r="N8" s="391"/>
      <c r="O8" s="391"/>
      <c r="P8" s="391"/>
      <c r="Q8" s="402"/>
      <c r="R8" s="94"/>
    </row>
    <row r="9" spans="1:18" ht="27" customHeight="1">
      <c r="A9" s="395"/>
      <c r="B9" s="395"/>
      <c r="C9" s="392"/>
      <c r="D9" s="392"/>
      <c r="E9" s="392"/>
      <c r="F9" s="392"/>
      <c r="G9" s="392"/>
      <c r="H9" s="392"/>
      <c r="I9" s="392"/>
      <c r="J9" s="392"/>
      <c r="K9" s="392"/>
      <c r="L9" s="392"/>
      <c r="M9" s="392"/>
      <c r="N9" s="392"/>
      <c r="O9" s="392"/>
      <c r="P9" s="392"/>
      <c r="Q9" s="403"/>
      <c r="R9" s="94"/>
    </row>
    <row r="10" spans="1:18" ht="22.5" customHeight="1">
      <c r="A10" s="196" t="s">
        <v>10</v>
      </c>
      <c r="B10" s="197" t="s">
        <v>11</v>
      </c>
      <c r="C10" s="197">
        <v>2</v>
      </c>
      <c r="D10" s="197">
        <v>3</v>
      </c>
      <c r="E10" s="197">
        <v>4</v>
      </c>
      <c r="F10" s="197">
        <v>5</v>
      </c>
      <c r="G10" s="197">
        <v>6</v>
      </c>
      <c r="H10" s="197">
        <v>7</v>
      </c>
      <c r="I10" s="197">
        <v>8</v>
      </c>
      <c r="J10" s="197">
        <v>9</v>
      </c>
      <c r="K10" s="197">
        <v>10</v>
      </c>
      <c r="L10" s="197">
        <v>11</v>
      </c>
      <c r="M10" s="197">
        <v>12</v>
      </c>
      <c r="N10" s="197">
        <v>13</v>
      </c>
      <c r="O10" s="197">
        <v>14</v>
      </c>
      <c r="P10" s="197">
        <v>15</v>
      </c>
      <c r="Q10" s="197">
        <v>16</v>
      </c>
      <c r="R10" s="94"/>
    </row>
    <row r="11" spans="1:17" ht="24" customHeight="1">
      <c r="A11" s="198">
        <v>1</v>
      </c>
      <c r="B11" s="199" t="s">
        <v>251</v>
      </c>
      <c r="C11" s="200">
        <v>0.4121415212735147</v>
      </c>
      <c r="D11" s="200">
        <v>0.33694745621351124</v>
      </c>
      <c r="E11" s="200">
        <v>0.418944</v>
      </c>
      <c r="F11" s="200">
        <v>0.26544401544401547</v>
      </c>
      <c r="G11" s="200">
        <v>0.40159567347594444</v>
      </c>
      <c r="H11" s="200">
        <v>0.6961446307993902</v>
      </c>
      <c r="I11" s="200">
        <v>0.49445676274944567</v>
      </c>
      <c r="J11" s="200">
        <v>0.8846153846153846</v>
      </c>
      <c r="K11" s="200">
        <v>0.0226628895184136</v>
      </c>
      <c r="L11" s="200">
        <v>0.008125</v>
      </c>
      <c r="M11" s="200">
        <v>0.4783161394416467</v>
      </c>
      <c r="N11" s="200">
        <v>0.5315345731461423</v>
      </c>
      <c r="O11" s="200">
        <v>0.2911128485796195</v>
      </c>
      <c r="P11" s="200">
        <v>0</v>
      </c>
      <c r="Q11" s="200">
        <v>0.42105263157894735</v>
      </c>
    </row>
    <row r="12" spans="1:17" ht="24" customHeight="1">
      <c r="A12" s="198">
        <v>2</v>
      </c>
      <c r="B12" s="199" t="s">
        <v>252</v>
      </c>
      <c r="C12" s="200">
        <v>0.0687153424886159</v>
      </c>
      <c r="D12" s="200">
        <v>0.10842368640533778</v>
      </c>
      <c r="E12" s="200">
        <v>0.151608</v>
      </c>
      <c r="F12" s="200">
        <v>0.07963320463320463</v>
      </c>
      <c r="G12" s="200">
        <v>0.20079783673797222</v>
      </c>
      <c r="H12" s="200">
        <v>0.1388586364626443</v>
      </c>
      <c r="I12" s="200">
        <v>0.06829268292682927</v>
      </c>
      <c r="J12" s="200">
        <v>0.06521739130434782</v>
      </c>
      <c r="K12" s="200">
        <v>0.9065155807365439</v>
      </c>
      <c r="L12" s="200">
        <v>0.178125</v>
      </c>
      <c r="M12" s="200">
        <v>0.09876301765022247</v>
      </c>
      <c r="N12" s="200">
        <v>0.08997552260642039</v>
      </c>
      <c r="O12" s="200">
        <v>0.16940317956737033</v>
      </c>
      <c r="P12" s="200">
        <v>1</v>
      </c>
      <c r="Q12" s="200">
        <v>0.2</v>
      </c>
    </row>
    <row r="13" spans="1:17" ht="24" customHeight="1">
      <c r="A13" s="198">
        <v>3</v>
      </c>
      <c r="B13" s="199" t="s">
        <v>253</v>
      </c>
      <c r="C13" s="200">
        <v>0.0598993060725605</v>
      </c>
      <c r="D13" s="200">
        <v>0.06672226855713094</v>
      </c>
      <c r="E13" s="200">
        <v>0.093768</v>
      </c>
      <c r="F13" s="200">
        <v>0.07239382239382239</v>
      </c>
      <c r="G13" s="200">
        <v>0.031123664694385694</v>
      </c>
      <c r="H13" s="200">
        <v>0.03539533870616424</v>
      </c>
      <c r="I13" s="200">
        <v>0.04789356984478936</v>
      </c>
      <c r="J13" s="200">
        <v>0</v>
      </c>
      <c r="K13" s="200">
        <v>0</v>
      </c>
      <c r="L13" s="200">
        <v>0</v>
      </c>
      <c r="M13" s="200">
        <v>0.04547010218549846</v>
      </c>
      <c r="N13" s="200">
        <v>0.042361834022639246</v>
      </c>
      <c r="O13" s="200">
        <v>0.05603335939536096</v>
      </c>
      <c r="P13" s="200">
        <v>0</v>
      </c>
      <c r="Q13" s="200">
        <v>0</v>
      </c>
    </row>
    <row r="14" spans="1:17" ht="24" customHeight="1">
      <c r="A14" s="198">
        <v>4</v>
      </c>
      <c r="B14" s="199" t="s">
        <v>254</v>
      </c>
      <c r="C14" s="200">
        <v>0.10046321824598836</v>
      </c>
      <c r="D14" s="200">
        <v>0.13344453711426188</v>
      </c>
      <c r="E14" s="200">
        <v>0.142208</v>
      </c>
      <c r="F14" s="200">
        <v>0.06901544401544402</v>
      </c>
      <c r="G14" s="200">
        <v>0.06693261224599073</v>
      </c>
      <c r="H14" s="200">
        <v>0.081681550860379</v>
      </c>
      <c r="I14" s="200">
        <v>0.141019955654102</v>
      </c>
      <c r="J14" s="200">
        <v>0</v>
      </c>
      <c r="K14" s="200">
        <v>0.0679886685552408</v>
      </c>
      <c r="L14" s="200">
        <v>0.81375</v>
      </c>
      <c r="M14" s="200">
        <v>0.10516794602258837</v>
      </c>
      <c r="N14" s="200">
        <v>0.07165967982443801</v>
      </c>
      <c r="O14" s="200">
        <v>0.26974198592650506</v>
      </c>
      <c r="P14" s="200">
        <v>0</v>
      </c>
      <c r="Q14" s="200">
        <v>0.37894736842105264</v>
      </c>
    </row>
    <row r="15" spans="1:17" ht="24" customHeight="1">
      <c r="A15" s="198">
        <v>5</v>
      </c>
      <c r="B15" s="199" t="s">
        <v>255</v>
      </c>
      <c r="C15" s="200">
        <v>0.04037738133611712</v>
      </c>
      <c r="D15" s="200">
        <v>0.025020850708924104</v>
      </c>
      <c r="E15" s="200">
        <v>0.025104</v>
      </c>
      <c r="F15" s="200">
        <v>0.07432432432432433</v>
      </c>
      <c r="G15" s="200">
        <v>0.03309148349441782</v>
      </c>
      <c r="H15" s="200">
        <v>0.008059246351557395</v>
      </c>
      <c r="I15" s="200">
        <v>0.017738359201773836</v>
      </c>
      <c r="J15" s="200">
        <v>0.033444816053511704</v>
      </c>
      <c r="K15" s="200">
        <v>0</v>
      </c>
      <c r="L15" s="200">
        <v>0</v>
      </c>
      <c r="M15" s="200">
        <v>0.04224319170781792</v>
      </c>
      <c r="N15" s="200">
        <v>0.030498269701488338</v>
      </c>
      <c r="O15" s="200">
        <v>0.01563721657544957</v>
      </c>
      <c r="P15" s="200">
        <v>0</v>
      </c>
      <c r="Q15" s="200">
        <v>0</v>
      </c>
    </row>
    <row r="16" spans="1:17" ht="24" customHeight="1">
      <c r="A16" s="198">
        <v>6</v>
      </c>
      <c r="B16" s="199" t="s">
        <v>256</v>
      </c>
      <c r="C16" s="200">
        <v>0.030574694964812757</v>
      </c>
      <c r="D16" s="200">
        <v>0.0316930775646372</v>
      </c>
      <c r="E16" s="200">
        <v>0.007008</v>
      </c>
      <c r="F16" s="200">
        <v>0.06531531531531531</v>
      </c>
      <c r="G16" s="200">
        <v>0.032796980000535464</v>
      </c>
      <c r="H16" s="200">
        <v>0.0040296231757786976</v>
      </c>
      <c r="I16" s="200">
        <v>0.008869179600886918</v>
      </c>
      <c r="J16" s="200">
        <v>0.016722408026755852</v>
      </c>
      <c r="K16" s="200">
        <v>0.0011331444759206798</v>
      </c>
      <c r="L16" s="200">
        <v>0</v>
      </c>
      <c r="M16" s="200">
        <v>0.027135383562313597</v>
      </c>
      <c r="N16" s="200">
        <v>0.027806694238903112</v>
      </c>
      <c r="O16" s="200">
        <v>0.013031013812874642</v>
      </c>
      <c r="P16" s="200">
        <v>0</v>
      </c>
      <c r="Q16" s="200">
        <v>0</v>
      </c>
    </row>
    <row r="17" spans="1:17" ht="24" customHeight="1">
      <c r="A17" s="198">
        <v>7</v>
      </c>
      <c r="B17" s="199" t="s">
        <v>257</v>
      </c>
      <c r="C17" s="200">
        <v>0.07961267035255964</v>
      </c>
      <c r="D17" s="200">
        <v>0.12510425354462051</v>
      </c>
      <c r="E17" s="200">
        <v>0.082064</v>
      </c>
      <c r="F17" s="200">
        <v>0.10296010296010295</v>
      </c>
      <c r="G17" s="200">
        <v>0.03011967551069583</v>
      </c>
      <c r="H17" s="200">
        <v>0</v>
      </c>
      <c r="I17" s="200">
        <v>0.06208425720620843</v>
      </c>
      <c r="J17" s="200">
        <v>0</v>
      </c>
      <c r="K17" s="200">
        <v>0</v>
      </c>
      <c r="L17" s="200">
        <v>0</v>
      </c>
      <c r="M17" s="200">
        <v>0.06013787708404635</v>
      </c>
      <c r="N17" s="200">
        <v>0.04280261467330651</v>
      </c>
      <c r="O17" s="200">
        <v>0.06906437320823561</v>
      </c>
      <c r="P17" s="200">
        <v>0</v>
      </c>
      <c r="Q17" s="200">
        <v>0</v>
      </c>
    </row>
    <row r="18" spans="1:17" ht="24" customHeight="1">
      <c r="A18" s="198">
        <v>8</v>
      </c>
      <c r="B18" s="199" t="s">
        <v>258</v>
      </c>
      <c r="C18" s="200">
        <v>0.04422744326762757</v>
      </c>
      <c r="D18" s="200">
        <v>0.07923269391159299</v>
      </c>
      <c r="E18" s="200">
        <v>0.02924</v>
      </c>
      <c r="F18" s="200">
        <v>0.05791505791505792</v>
      </c>
      <c r="G18" s="200">
        <v>0.050199459184493055</v>
      </c>
      <c r="H18" s="200">
        <v>0</v>
      </c>
      <c r="I18" s="200">
        <v>0.03547671840354767</v>
      </c>
      <c r="J18" s="200">
        <v>0</v>
      </c>
      <c r="K18" s="200">
        <v>0</v>
      </c>
      <c r="L18" s="200">
        <v>0</v>
      </c>
      <c r="M18" s="200">
        <v>0.03422480809661174</v>
      </c>
      <c r="N18" s="200">
        <v>0.036978683097468795</v>
      </c>
      <c r="O18" s="200">
        <v>0.06515506906437321</v>
      </c>
      <c r="P18" s="200">
        <v>0</v>
      </c>
      <c r="Q18" s="200">
        <v>0</v>
      </c>
    </row>
    <row r="19" spans="1:17" ht="24" customHeight="1">
      <c r="A19" s="198">
        <v>9</v>
      </c>
      <c r="B19" s="199" t="s">
        <v>259</v>
      </c>
      <c r="C19" s="200">
        <v>0.05960969240410433</v>
      </c>
      <c r="D19" s="200">
        <v>0.03336113427856547</v>
      </c>
      <c r="E19" s="200">
        <v>0.024344</v>
      </c>
      <c r="F19" s="200">
        <v>0.0546975546975547</v>
      </c>
      <c r="G19" s="200">
        <v>0.025568257877968462</v>
      </c>
      <c r="H19" s="200">
        <v>0.021781746896101066</v>
      </c>
      <c r="I19" s="200">
        <v>0.026607538802660754</v>
      </c>
      <c r="J19" s="200">
        <v>0</v>
      </c>
      <c r="K19" s="200">
        <v>0.0016997167138810198</v>
      </c>
      <c r="L19" s="200">
        <v>0</v>
      </c>
      <c r="M19" s="200">
        <v>0.03911406639612771</v>
      </c>
      <c r="N19" s="200">
        <v>0.028528824241060124</v>
      </c>
      <c r="O19" s="200">
        <v>0.0013031013812874641</v>
      </c>
      <c r="P19" s="200">
        <v>0</v>
      </c>
      <c r="Q19" s="200">
        <v>0</v>
      </c>
    </row>
    <row r="20" spans="1:17" ht="24" customHeight="1">
      <c r="A20" s="198">
        <v>10</v>
      </c>
      <c r="B20" s="199" t="s">
        <v>260</v>
      </c>
      <c r="C20" s="200">
        <v>0.03727344275384965</v>
      </c>
      <c r="D20" s="200">
        <v>0.025020850708924104</v>
      </c>
      <c r="E20" s="200">
        <v>0.016952</v>
      </c>
      <c r="F20" s="200">
        <v>0.05630630630630631</v>
      </c>
      <c r="G20" s="200">
        <v>0.037147599796524856</v>
      </c>
      <c r="H20" s="200">
        <v>0.0054454367240252665</v>
      </c>
      <c r="I20" s="200">
        <v>0.03370288248337029</v>
      </c>
      <c r="J20" s="200">
        <v>0</v>
      </c>
      <c r="K20" s="200">
        <v>0</v>
      </c>
      <c r="L20" s="200">
        <v>0</v>
      </c>
      <c r="M20" s="200">
        <v>0.025913068987434607</v>
      </c>
      <c r="N20" s="200">
        <v>0.047060368192517986</v>
      </c>
      <c r="O20" s="200">
        <v>0.005212405525149857</v>
      </c>
      <c r="P20" s="200">
        <v>0</v>
      </c>
      <c r="Q20" s="200">
        <v>0</v>
      </c>
    </row>
    <row r="21" spans="1:17" ht="24" customHeight="1">
      <c r="A21" s="198">
        <v>11</v>
      </c>
      <c r="B21" s="199" t="s">
        <v>261</v>
      </c>
      <c r="C21" s="200">
        <v>0.04421435338430752</v>
      </c>
      <c r="D21" s="200">
        <v>0.014178482068390326</v>
      </c>
      <c r="E21" s="200">
        <v>0.00384</v>
      </c>
      <c r="F21" s="200">
        <v>0.04858429858429859</v>
      </c>
      <c r="G21" s="200">
        <v>0.04015956734759444</v>
      </c>
      <c r="H21" s="200">
        <v>0.004356349379220213</v>
      </c>
      <c r="I21" s="200">
        <v>0.01951219512195122</v>
      </c>
      <c r="J21" s="200">
        <v>0</v>
      </c>
      <c r="K21" s="200">
        <v>0</v>
      </c>
      <c r="L21" s="200">
        <v>0</v>
      </c>
      <c r="M21" s="200">
        <v>0.018579181538160662</v>
      </c>
      <c r="N21" s="200">
        <v>0.0202852882424106</v>
      </c>
      <c r="O21" s="200">
        <v>0.018243419338024498</v>
      </c>
      <c r="P21" s="200">
        <v>0</v>
      </c>
      <c r="Q21" s="200">
        <v>0</v>
      </c>
    </row>
    <row r="22" spans="1:17" ht="24" customHeight="1">
      <c r="A22" s="198">
        <v>12</v>
      </c>
      <c r="B22" s="199" t="s">
        <v>262</v>
      </c>
      <c r="C22" s="200">
        <v>0.022890933455941908</v>
      </c>
      <c r="D22" s="200">
        <v>0.020850708924103418</v>
      </c>
      <c r="E22" s="200">
        <v>0.00492</v>
      </c>
      <c r="F22" s="200">
        <v>0.05341055341055341</v>
      </c>
      <c r="G22" s="200">
        <v>0.050467189633477016</v>
      </c>
      <c r="H22" s="200">
        <v>0.004247440644739708</v>
      </c>
      <c r="I22" s="200">
        <v>0.04434589800443459</v>
      </c>
      <c r="J22" s="200">
        <v>0</v>
      </c>
      <c r="K22" s="200">
        <v>0</v>
      </c>
      <c r="L22" s="200">
        <v>0</v>
      </c>
      <c r="M22" s="200">
        <v>0.024935217327531414</v>
      </c>
      <c r="N22" s="200">
        <v>0.03050764801320466</v>
      </c>
      <c r="O22" s="200">
        <v>0.026062027625749284</v>
      </c>
      <c r="P22" s="200">
        <v>0</v>
      </c>
      <c r="Q22" s="200">
        <v>0</v>
      </c>
    </row>
    <row r="23" spans="1:17" ht="24" customHeight="1">
      <c r="A23" s="95"/>
      <c r="B23" s="95"/>
      <c r="C23" s="95"/>
      <c r="D23" s="95"/>
      <c r="E23" s="95"/>
      <c r="F23" s="95"/>
      <c r="G23" s="95"/>
      <c r="H23" s="95"/>
      <c r="I23" s="95"/>
      <c r="J23" s="95"/>
      <c r="K23" s="95"/>
      <c r="L23" s="95"/>
      <c r="M23" s="95"/>
      <c r="N23" s="95"/>
      <c r="O23" s="95"/>
      <c r="P23" s="95"/>
      <c r="Q23" s="95"/>
    </row>
    <row r="24" ht="21" customHeight="1"/>
    <row r="25" spans="3:17" ht="21" customHeight="1">
      <c r="C25" s="282"/>
      <c r="D25" s="282"/>
      <c r="E25" s="282"/>
      <c r="F25" s="282"/>
      <c r="G25" s="282"/>
      <c r="H25" s="282"/>
      <c r="I25" s="282"/>
      <c r="J25" s="282"/>
      <c r="K25" s="282"/>
      <c r="L25" s="282"/>
      <c r="M25" s="282"/>
      <c r="N25" s="282"/>
      <c r="O25" s="282"/>
      <c r="P25" s="282"/>
      <c r="Q25" s="282"/>
    </row>
    <row r="26" ht="21" customHeight="1"/>
  </sheetData>
  <sheetProtection/>
  <mergeCells count="23">
    <mergeCell ref="O1:Q1"/>
    <mergeCell ref="A2:Q2"/>
    <mergeCell ref="A3:Q3"/>
    <mergeCell ref="A4:Q4"/>
    <mergeCell ref="P5:Q5"/>
    <mergeCell ref="P7:P9"/>
    <mergeCell ref="Q7:Q9"/>
    <mergeCell ref="I7:I9"/>
    <mergeCell ref="M7:M9"/>
    <mergeCell ref="N7:N9"/>
    <mergeCell ref="A6:A9"/>
    <mergeCell ref="B6:B9"/>
    <mergeCell ref="C6:Q6"/>
    <mergeCell ref="C7:C9"/>
    <mergeCell ref="D7:D9"/>
    <mergeCell ref="E7:E9"/>
    <mergeCell ref="J7:J9"/>
    <mergeCell ref="F7:F9"/>
    <mergeCell ref="G7:G9"/>
    <mergeCell ref="H7:H9"/>
    <mergeCell ref="K7:K9"/>
    <mergeCell ref="L7:L9"/>
    <mergeCell ref="O7:O9"/>
  </mergeCells>
  <printOptions/>
  <pageMargins left="0.6" right="0.23" top="0.5" bottom="0.5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2021-01-14T08:32:01Z</cp:lastPrinted>
  <dcterms:created xsi:type="dcterms:W3CDTF">2019-01-07T08:48:40Z</dcterms:created>
  <dcterms:modified xsi:type="dcterms:W3CDTF">2021-01-14T08:35:02Z</dcterms:modified>
  <cp:category/>
  <cp:version/>
  <cp:contentType/>
  <cp:contentStatus/>
</cp:coreProperties>
</file>